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Rujana D\izvješća i planovi\"/>
    </mc:Choice>
  </mc:AlternateContent>
  <bookViews>
    <workbookView xWindow="0" yWindow="0" windowWidth="19200" windowHeight="116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21" i="1" l="1"/>
  <c r="D52" i="1"/>
  <c r="D50" i="1"/>
  <c r="D73" i="1"/>
  <c r="D67" i="1"/>
  <c r="D63" i="1"/>
  <c r="D58" i="1"/>
  <c r="D39" i="1"/>
  <c r="D36" i="1" s="1"/>
  <c r="D31" i="1"/>
  <c r="D26" i="1"/>
  <c r="D11" i="1"/>
  <c r="D10" i="1" s="1"/>
  <c r="D18" i="1"/>
  <c r="D49" i="1" l="1"/>
  <c r="D30" i="1"/>
  <c r="D5" i="1"/>
  <c r="D24" i="1" s="1"/>
  <c r="C73" i="1"/>
  <c r="C67" i="1"/>
  <c r="C63" i="1"/>
  <c r="C58" i="1"/>
  <c r="C52" i="1"/>
  <c r="C50" i="1"/>
  <c r="C40" i="1"/>
  <c r="C39" i="1" s="1"/>
  <c r="C36" i="1" s="1"/>
  <c r="C31" i="1"/>
  <c r="C26" i="1"/>
  <c r="C21" i="1"/>
  <c r="C18" i="1"/>
  <c r="C11" i="1"/>
  <c r="C10" i="1"/>
  <c r="C5" i="1"/>
  <c r="D76" i="1" l="1"/>
  <c r="C24" i="1"/>
  <c r="C49" i="1"/>
  <c r="C30" i="1"/>
  <c r="E59" i="1"/>
  <c r="E60" i="1"/>
  <c r="E61" i="1"/>
  <c r="E62" i="1"/>
  <c r="E64" i="1"/>
  <c r="E65" i="1"/>
  <c r="E66" i="1"/>
  <c r="E68" i="1"/>
  <c r="E69" i="1"/>
  <c r="E70" i="1"/>
  <c r="E71" i="1"/>
  <c r="E72" i="1"/>
  <c r="E74" i="1"/>
  <c r="E75" i="1"/>
  <c r="E51" i="1"/>
  <c r="E53" i="1"/>
  <c r="E54" i="1"/>
  <c r="E55" i="1"/>
  <c r="E56" i="1"/>
  <c r="E57" i="1"/>
  <c r="E47" i="1"/>
  <c r="E48" i="1"/>
  <c r="E38" i="1"/>
  <c r="E35" i="1"/>
  <c r="E34" i="1"/>
  <c r="E33" i="1"/>
  <c r="E32" i="1"/>
  <c r="E29" i="1"/>
  <c r="E28" i="1"/>
  <c r="E27" i="1"/>
  <c r="C76" i="1" l="1"/>
  <c r="E40" i="1"/>
  <c r="E4" i="1"/>
  <c r="E6" i="1"/>
  <c r="E7" i="1"/>
  <c r="E8" i="1"/>
  <c r="E12" i="1"/>
  <c r="E13" i="1"/>
  <c r="E14" i="1"/>
  <c r="E15" i="1"/>
  <c r="E16" i="1"/>
  <c r="E17" i="1"/>
  <c r="E19" i="1"/>
  <c r="E20" i="1"/>
  <c r="E3" i="1"/>
  <c r="F49" i="1" l="1"/>
  <c r="E11" i="1"/>
  <c r="F36" i="1" l="1"/>
  <c r="F76" i="1"/>
  <c r="F72" i="1"/>
  <c r="F68" i="1"/>
  <c r="F64" i="1"/>
  <c r="F60" i="1"/>
  <c r="F55" i="1"/>
  <c r="F51" i="1"/>
  <c r="F47" i="1"/>
  <c r="F32" i="1"/>
  <c r="F28" i="1"/>
  <c r="F71" i="1"/>
  <c r="F67" i="1"/>
  <c r="F59" i="1"/>
  <c r="F54" i="1"/>
  <c r="F35" i="1"/>
  <c r="F31" i="1"/>
  <c r="F27" i="1"/>
  <c r="F75" i="1"/>
  <c r="F74" i="1"/>
  <c r="F70" i="1"/>
  <c r="F66" i="1"/>
  <c r="F62" i="1"/>
  <c r="F57" i="1"/>
  <c r="F53" i="1"/>
  <c r="F34" i="1"/>
  <c r="F69" i="1"/>
  <c r="F65" i="1"/>
  <c r="F61" i="1"/>
  <c r="F56" i="1"/>
  <c r="F48" i="1"/>
  <c r="F38" i="1"/>
  <c r="F33" i="1"/>
  <c r="F29" i="1"/>
  <c r="F73" i="1"/>
  <c r="F39" i="1"/>
  <c r="F26" i="1"/>
  <c r="F50" i="1"/>
  <c r="F40" i="1"/>
  <c r="F52" i="1"/>
  <c r="F63" i="1"/>
  <c r="F30" i="1"/>
  <c r="E36" i="1"/>
  <c r="E39" i="1"/>
  <c r="F58" i="1"/>
  <c r="C78" i="1"/>
  <c r="E18" i="1"/>
  <c r="F24" i="1" l="1"/>
  <c r="F20" i="1"/>
  <c r="F21" i="1"/>
  <c r="F18" i="1"/>
  <c r="F14" i="1"/>
  <c r="F10" i="1"/>
  <c r="F17" i="1"/>
  <c r="F4" i="1"/>
  <c r="F16" i="1"/>
  <c r="F12" i="1"/>
  <c r="F7" i="1"/>
  <c r="F3" i="1"/>
  <c r="F19" i="1"/>
  <c r="F15" i="1"/>
  <c r="F11" i="1"/>
  <c r="F6" i="1"/>
  <c r="F13" i="1"/>
  <c r="F8" i="1"/>
  <c r="F5" i="1"/>
  <c r="E5" i="1"/>
  <c r="E26" i="1" l="1"/>
  <c r="E50" i="1" l="1"/>
  <c r="E31" i="1" l="1"/>
  <c r="E73" i="1"/>
  <c r="E67" i="1"/>
  <c r="E63" i="1"/>
  <c r="E58" i="1"/>
  <c r="E49" i="1" l="1"/>
  <c r="E52" i="1"/>
  <c r="E76" i="1" l="1"/>
  <c r="E30" i="1"/>
  <c r="E10" i="1" l="1"/>
  <c r="E24" i="1"/>
</calcChain>
</file>

<file path=xl/sharedStrings.xml><?xml version="1.0" encoding="utf-8"?>
<sst xmlns="http://schemas.openxmlformats.org/spreadsheetml/2006/main" count="148" uniqueCount="128">
  <si>
    <t>RB</t>
  </si>
  <si>
    <t>PRIHODI PO VRSTAMA</t>
  </si>
  <si>
    <t>STRUKTURA %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</si>
  <si>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</si>
  <si>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</si>
  <si>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</si>
  <si>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</si>
  <si>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</si>
  <si>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</si>
  <si>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</si>
  <si>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>3.2.</t>
  </si>
  <si>
    <t>za funkcioniranje turističkog ureda</t>
  </si>
  <si>
    <t>4.</t>
  </si>
  <si>
    <t>Prihodi od drugih aktivnosti</t>
  </si>
  <si>
    <t>4.1.</t>
  </si>
  <si>
    <t>Prihodi od transfera HTZ-a</t>
  </si>
  <si>
    <t>4.2.</t>
  </si>
  <si>
    <t>Prihodi od kamata</t>
  </si>
  <si>
    <t>5.</t>
  </si>
  <si>
    <t>Prijenos prihoda prethodne godine (Višak prethodne godine ukoliko je isti ostvaren)</t>
  </si>
  <si>
    <t>6.</t>
  </si>
  <si>
    <t>Ostali nespomenuti prihodi</t>
  </si>
  <si>
    <t xml:space="preserve">SVEUKUPNO PRIHODI </t>
  </si>
  <si>
    <t>RASHODI PO VRSTAMA</t>
  </si>
  <si>
    <t>ADMINISTRATIVNI RASHODI</t>
  </si>
  <si>
    <t>1.1.</t>
  </si>
  <si>
    <t>Rashodi za radnike</t>
  </si>
  <si>
    <t>1.2.</t>
  </si>
  <si>
    <t>Rashodi ureda</t>
  </si>
  <si>
    <t>1.3.</t>
  </si>
  <si>
    <t>Rashodi za rad tijela Turističke zajednice</t>
  </si>
  <si>
    <t>DIZAJN VRIJEDNOSTI</t>
  </si>
  <si>
    <t>2.1.</t>
  </si>
  <si>
    <t>Potpora događanjima</t>
  </si>
  <si>
    <t>2.1.1.</t>
  </si>
  <si>
    <t>2.1.2.</t>
  </si>
  <si>
    <t>sufinanciranje manifestacija ostalim TZ</t>
  </si>
  <si>
    <t>2.1.3.</t>
  </si>
  <si>
    <t>sufinanciranje manifestacija vanjskih organizatora</t>
  </si>
  <si>
    <t>2.1.4.</t>
  </si>
  <si>
    <t>Turistički forum</t>
  </si>
  <si>
    <t>2.2.</t>
  </si>
  <si>
    <t>Organizacija i upravljanje destinacijom i potpora razvoju DMO i DMK</t>
  </si>
  <si>
    <t>2.2.1.</t>
  </si>
  <si>
    <t>Projekti iz programa za nerazvijene</t>
  </si>
  <si>
    <t>2.2.2.</t>
  </si>
  <si>
    <t>Projekti financirani iz fonodova EU</t>
  </si>
  <si>
    <t>2.2.3.</t>
  </si>
  <si>
    <t xml:space="preserve">KOMUNIKACIJA VRIJEDNOSTI </t>
  </si>
  <si>
    <t>Online komunikacije</t>
  </si>
  <si>
    <t>3.1.1.</t>
  </si>
  <si>
    <t>Internet stranice i upravljanje Internet stranicama</t>
  </si>
  <si>
    <t>Offline komunikacije</t>
  </si>
  <si>
    <t>3.2.1.</t>
  </si>
  <si>
    <t>3.2.2.</t>
  </si>
  <si>
    <t>Opće oglašavanje</t>
  </si>
  <si>
    <t>3.3.</t>
  </si>
  <si>
    <t>Brošure i ostali tiskani materijali</t>
  </si>
  <si>
    <t>3.4.</t>
  </si>
  <si>
    <t>Suveniri i promo materijali</t>
  </si>
  <si>
    <t>3.5.</t>
  </si>
  <si>
    <t>Turistička (smeđa) signalizacija</t>
  </si>
  <si>
    <t>DISTRIBUCIJA I PRODAJA VRIJEDNOSTI</t>
  </si>
  <si>
    <t>Sajmovi</t>
  </si>
  <si>
    <t>Studijska putovanja novinara</t>
  </si>
  <si>
    <t>4.3.</t>
  </si>
  <si>
    <t>Posebne prezentacije/poslovne radionice</t>
  </si>
  <si>
    <t>4.4.</t>
  </si>
  <si>
    <t>Ostale prezentacije</t>
  </si>
  <si>
    <t>INTERNI MARKETING</t>
  </si>
  <si>
    <t>5.1.</t>
  </si>
  <si>
    <t>Edukacija</t>
  </si>
  <si>
    <t>5.2.</t>
  </si>
  <si>
    <t>Koordinacija i nadzor sustava turističkih zajednica na području županije, turistički klaster</t>
  </si>
  <si>
    <t>5.3.</t>
  </si>
  <si>
    <t>Nagrade i priznanja u projektima</t>
  </si>
  <si>
    <t>MARKETINŠKA INFRASTRUKTURA</t>
  </si>
  <si>
    <t>6.1.</t>
  </si>
  <si>
    <t>Proizvodnja multimedijalnih materijala</t>
  </si>
  <si>
    <t>6.2.</t>
  </si>
  <si>
    <t>Istraživanje tržišta</t>
  </si>
  <si>
    <t>6.3.</t>
  </si>
  <si>
    <t>Suradnja s domaćim i međunarodnim institucijama</t>
  </si>
  <si>
    <t>6.4.</t>
  </si>
  <si>
    <t>Banka fotografija / filmskih snimaka i priprema u izdavaštvu</t>
  </si>
  <si>
    <t>6.5.</t>
  </si>
  <si>
    <t xml:space="preserve">Jedinstveni turistički informacijski sustav </t>
  </si>
  <si>
    <t>7.</t>
  </si>
  <si>
    <t>POSEBNI PROGRAMI</t>
  </si>
  <si>
    <t>7.1.</t>
  </si>
  <si>
    <t>Poticanje i pomaganje razvoja turizma na područjima koja nisu turistički razvijena</t>
  </si>
  <si>
    <t>8.</t>
  </si>
  <si>
    <t>SVEUKUPNO RASHODI</t>
  </si>
  <si>
    <t>PRIJENOS VIŠKA U IDUĆU GODINU - POKRIVANJE MANJKA U IDUĆOJ GODINI (SVEUKUPNI PRIHODI UMANJENI ZA SVEUKUPNE RASHODE)</t>
  </si>
  <si>
    <t>OSTALO (planovi razvoja turizma, strateški marketing planovi i ostalo)</t>
  </si>
  <si>
    <t>Tjedan otvorenih vrata</t>
  </si>
  <si>
    <t>potpora razvoju DMO i DMK</t>
  </si>
  <si>
    <t>Oglašavanje u promotivnim kampanjama javnog i privatnog sektora, online i ofline</t>
  </si>
  <si>
    <t>Prihodi=rashodi</t>
  </si>
  <si>
    <t>4.1.1.</t>
  </si>
  <si>
    <t>Sufinanciranje sajmova</t>
  </si>
  <si>
    <t>4.1.2.</t>
  </si>
  <si>
    <t>sufinanciranje prezentacija</t>
  </si>
  <si>
    <t>4.1.3.</t>
  </si>
  <si>
    <t>promotivne kampanje</t>
  </si>
  <si>
    <t>4.1.4.</t>
  </si>
  <si>
    <t>TZN</t>
  </si>
  <si>
    <t>Sufinanciranje TZŽ</t>
  </si>
  <si>
    <t>Sufinanciranje LTZ</t>
  </si>
  <si>
    <t>za programske aktivnosti</t>
  </si>
  <si>
    <t>VICtour</t>
  </si>
  <si>
    <t>Ostali EU projekti</t>
  </si>
  <si>
    <t>Povrat EU sredstava, projekt VICtour</t>
  </si>
  <si>
    <t>PLAN 2018.</t>
  </si>
  <si>
    <t>Victour - povrat sredstava VSŽ, 2. period</t>
  </si>
  <si>
    <t>Victour - Free format hologram, 2. period</t>
  </si>
  <si>
    <t>Izrada vizualnog identiteta, 3. period</t>
  </si>
  <si>
    <t>Victour - aktivnosti 4. period</t>
  </si>
  <si>
    <t xml:space="preserve">ViCTour - predfinanciranje </t>
  </si>
  <si>
    <t>Financijski plan TZ VSŽ za 2019. godinu</t>
  </si>
  <si>
    <t>PLAN 2019.</t>
  </si>
  <si>
    <t>PLAN 2019/2018</t>
  </si>
  <si>
    <t>Vrata spačvanskog bazena - predfinanciranje</t>
  </si>
  <si>
    <t>povrat za 3. period</t>
  </si>
  <si>
    <t>povrat za 4. I 5. period</t>
  </si>
  <si>
    <t>ViCTour aktivnosti 5. period</t>
  </si>
  <si>
    <t>Victour, povrat sredstava 3. period</t>
  </si>
  <si>
    <t>2.2.3.1.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</si>
</sst>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Garamond"/>
      <family val="1"/>
      <charset val="238"/>
    </font>
    <font>
      <sz val="8"/>
      <color indexed="8"/>
      <name val="Garamond"/>
      <family val="1"/>
      <charset val="238"/>
    </font>
    <font>
      <sz val="8"/>
      <name val="Garamond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sz val="8"/>
      <color theme="0"/>
      <name val="Garamond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CC66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 indent="2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4" fontId="2" fillId="4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4" fontId="2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4" fontId="2" fillId="6" borderId="1" xfId="0" applyNumberFormat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9" borderId="1" xfId="0" applyNumberFormat="1" applyFont="1" applyFill="1" applyBorder="1" applyAlignment="1">
      <alignment horizontal="right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wrapText="1"/>
    </xf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wrapText="1"/>
    </xf>
    <xf numFmtId="4" fontId="2" fillId="10" borderId="1" xfId="0" applyNumberFormat="1" applyFont="1" applyFill="1" applyBorder="1" applyAlignment="1">
      <alignment horizontal="right"/>
    </xf>
    <xf numFmtId="4" fontId="6" fillId="9" borderId="1" xfId="0" applyNumberFormat="1" applyFont="1" applyFill="1" applyBorder="1" applyAlignment="1">
      <alignment horizontal="right"/>
    </xf>
    <xf numFmtId="164" fontId="6" fillId="9" borderId="1" xfId="0" applyNumberFormat="1" applyFont="1" applyFill="1" applyBorder="1" applyAlignment="1">
      <alignment horizontal="right"/>
    </xf>
    <xf numFmtId="164" fontId="2" fillId="9" borderId="1" xfId="0" applyNumberFormat="1" applyFont="1" applyFill="1" applyBorder="1" applyAlignment="1">
      <alignment horizontal="right"/>
    </xf>
    <xf numFmtId="164" fontId="2" fillId="7" borderId="1" xfId="0" applyNumberFormat="1" applyFont="1" applyFill="1" applyBorder="1" applyAlignment="1">
      <alignment horizontal="right"/>
    </xf>
    <xf numFmtId="164" fontId="2" fillId="11" borderId="1" xfId="0" applyNumberFormat="1" applyFont="1" applyFill="1" applyBorder="1" applyAlignment="1">
      <alignment horizontal="right"/>
    </xf>
    <xf numFmtId="164" fontId="2" fillId="12" borderId="1" xfId="0" applyNumberFormat="1" applyFont="1" applyFill="1" applyBorder="1" applyAlignment="1">
      <alignment horizontal="right"/>
    </xf>
    <xf numFmtId="164" fontId="2" fillId="13" borderId="1" xfId="0" applyNumberFormat="1" applyFont="1" applyFill="1" applyBorder="1" applyAlignment="1">
      <alignment horizontal="right"/>
    </xf>
    <xf numFmtId="164" fontId="2" fillId="14" borderId="1" xfId="0" applyNumberFormat="1" applyFont="1" applyFill="1" applyBorder="1" applyAlignment="1">
      <alignment horizontal="right"/>
    </xf>
    <xf numFmtId="164" fontId="2" fillId="15" borderId="1" xfId="0" applyNumberFormat="1" applyFont="1" applyFill="1" applyBorder="1" applyAlignment="1">
      <alignment horizontal="right"/>
    </xf>
    <xf numFmtId="164" fontId="2" fillId="10" borderId="1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right"/>
    </xf>
    <xf numFmtId="0" fontId="3" fillId="9" borderId="1" xfId="0" applyFont="1" applyFill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9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workbookViewId="0">
      <selection activeCell="D29" sqref="D29"/>
    </sheetView>
  </sheetViews>
  <sheetFormatPr defaultRowHeight="15" x14ac:dyDescent="0.25"/>
  <cols>
    <col min="1" max="1" width="4.85546875" customWidth="1"/>
    <col min="2" max="2" width="34.7109375" customWidth="1"/>
    <col min="3" max="5" width="12.85546875" customWidth="1"/>
    <col min="6" max="6" width="13.85546875" customWidth="1"/>
  </cols>
  <sheetData>
    <row r="1" spans="1:8" ht="27.6" customHeight="1" x14ac:dyDescent="0.25">
      <c r="A1" s="56" t="s">
        <v>119</v>
      </c>
      <c r="B1" s="57"/>
      <c r="C1" s="57"/>
      <c r="D1" s="57"/>
      <c r="E1" s="57"/>
      <c r="F1" s="57"/>
    </row>
    <row r="2" spans="1:8" x14ac:dyDescent="0.25">
      <c r="A2" s="5" t="s">
        <v>0</v>
      </c>
      <c r="B2" s="5" t="s">
        <v>1</v>
      </c>
      <c r="C2" s="6" t="s">
        <v>113</v>
      </c>
      <c r="D2" s="6" t="s">
        <v>120</v>
      </c>
      <c r="E2" s="6" t="s">
        <v>121</v>
      </c>
      <c r="F2" s="7" t="s">
        <v>2</v>
      </c>
      <c r="G2" s="1"/>
      <c r="H2" s="1"/>
    </row>
    <row r="3" spans="1:8" x14ac:dyDescent="0.25">
      <c r="A3" s="8" t="s">
        <v>3</v>
      </c>
      <c r="B3" s="9" t="s">
        <v>4</v>
      </c>
      <c r="C3" s="10">
        <v>60000</v>
      </c>
      <c r="D3" s="10">
        <v>60000</v>
      </c>
      <c r="E3" s="10">
        <f t="shared" ref="E3:E8" si="0">D3/C3*100</f>
        <v>100</v>
      </c>
      <c r="F3" s="11">
        <f>D3/D24*100</f>
        <v>2.2635302236175461</v>
      </c>
      <c r="G3" s="2"/>
      <c r="H3" s="2"/>
    </row>
    <row r="4" spans="1:8" x14ac:dyDescent="0.25">
      <c r="A4" s="8" t="s">
        <v>5</v>
      </c>
      <c r="B4" s="9" t="s">
        <v>6</v>
      </c>
      <c r="C4" s="10">
        <v>270000</v>
      </c>
      <c r="D4" s="10">
        <v>270000</v>
      </c>
      <c r="E4" s="10">
        <f t="shared" si="0"/>
        <v>100</v>
      </c>
      <c r="F4" s="11">
        <f>D4/D24*100</f>
        <v>10.185886006278956</v>
      </c>
      <c r="G4" s="2"/>
      <c r="H4" s="2"/>
    </row>
    <row r="5" spans="1:8" x14ac:dyDescent="0.25">
      <c r="A5" s="8" t="s">
        <v>7</v>
      </c>
      <c r="B5" s="9" t="s">
        <v>8</v>
      </c>
      <c r="C5" s="10">
        <f>SUM(C6:C8)</f>
        <v>1140000</v>
      </c>
      <c r="D5" s="10">
        <f>SUM(D6:D9)</f>
        <v>764000</v>
      </c>
      <c r="E5" s="10">
        <f t="shared" si="0"/>
        <v>67.017543859649123</v>
      </c>
      <c r="F5" s="11">
        <f>D5/D24*100</f>
        <v>28.822284847396752</v>
      </c>
      <c r="G5" s="2"/>
      <c r="H5" s="2"/>
    </row>
    <row r="6" spans="1:8" x14ac:dyDescent="0.25">
      <c r="A6" s="12" t="s">
        <v>9</v>
      </c>
      <c r="B6" s="13" t="s">
        <v>109</v>
      </c>
      <c r="C6" s="14">
        <v>10000</v>
      </c>
      <c r="D6" s="14">
        <v>200000</v>
      </c>
      <c r="E6" s="44">
        <f t="shared" si="0"/>
        <v>2000</v>
      </c>
      <c r="F6" s="45">
        <f>D6/D24*100</f>
        <v>7.5451007453918191</v>
      </c>
      <c r="G6" s="2"/>
      <c r="H6" s="2"/>
    </row>
    <row r="7" spans="1:8" x14ac:dyDescent="0.25">
      <c r="A7" s="12" t="s">
        <v>10</v>
      </c>
      <c r="B7" s="13" t="s">
        <v>11</v>
      </c>
      <c r="C7" s="14">
        <v>380000</v>
      </c>
      <c r="D7" s="14">
        <v>400000</v>
      </c>
      <c r="E7" s="44">
        <f t="shared" si="0"/>
        <v>105.26315789473684</v>
      </c>
      <c r="F7" s="45">
        <f>D7/D24*100</f>
        <v>15.090201490783638</v>
      </c>
      <c r="G7" s="2"/>
      <c r="H7" s="2"/>
    </row>
    <row r="8" spans="1:8" x14ac:dyDescent="0.25">
      <c r="A8" s="12" t="s">
        <v>56</v>
      </c>
      <c r="B8" s="13" t="s">
        <v>118</v>
      </c>
      <c r="C8" s="14">
        <v>750000</v>
      </c>
      <c r="D8" s="14">
        <v>164000</v>
      </c>
      <c r="E8" s="44">
        <f t="shared" si="0"/>
        <v>21.866666666666667</v>
      </c>
      <c r="F8" s="45">
        <f>D8/D24*100</f>
        <v>6.1869826112212927</v>
      </c>
      <c r="G8" s="2"/>
      <c r="H8" s="2"/>
    </row>
    <row r="9" spans="1:8" x14ac:dyDescent="0.25">
      <c r="A9" s="12" t="s">
        <v>58</v>
      </c>
      <c r="B9" s="13" t="s">
        <v>122</v>
      </c>
      <c r="C9" s="14"/>
      <c r="D9" s="14"/>
      <c r="E9" s="44"/>
      <c r="F9" s="45"/>
      <c r="G9" s="2"/>
      <c r="H9" s="2"/>
    </row>
    <row r="10" spans="1:8" x14ac:dyDescent="0.25">
      <c r="A10" s="8" t="s">
        <v>12</v>
      </c>
      <c r="B10" s="9" t="s">
        <v>13</v>
      </c>
      <c r="C10" s="10">
        <f>SUM(C11+C16)</f>
        <v>596610.24</v>
      </c>
      <c r="D10" s="10">
        <f>SUM(D11+D16)</f>
        <v>798812</v>
      </c>
      <c r="E10" s="10">
        <f t="shared" ref="E10:E20" si="1">D10/C10*100</f>
        <v>133.89176826733649</v>
      </c>
      <c r="F10" s="11">
        <f>D10/D24*100</f>
        <v>30.135585083139656</v>
      </c>
      <c r="G10" s="2"/>
      <c r="H10" s="2"/>
    </row>
    <row r="11" spans="1:8" x14ac:dyDescent="0.25">
      <c r="A11" s="12" t="s">
        <v>14</v>
      </c>
      <c r="B11" s="15" t="s">
        <v>15</v>
      </c>
      <c r="C11" s="14">
        <f>SUM(C12:C15)</f>
        <v>596110.24</v>
      </c>
      <c r="D11" s="14">
        <f>SUM(D12:D15)</f>
        <v>798812</v>
      </c>
      <c r="E11" s="38">
        <f t="shared" si="1"/>
        <v>134.00407280371496</v>
      </c>
      <c r="F11" s="46">
        <f>D11/D24*100</f>
        <v>30.135585083139656</v>
      </c>
      <c r="G11" s="2"/>
      <c r="H11" s="2"/>
    </row>
    <row r="12" spans="1:8" x14ac:dyDescent="0.25">
      <c r="A12" s="12" t="s">
        <v>99</v>
      </c>
      <c r="B12" s="15" t="s">
        <v>100</v>
      </c>
      <c r="C12" s="14">
        <v>90000</v>
      </c>
      <c r="D12" s="14">
        <v>110000</v>
      </c>
      <c r="E12" s="38">
        <f t="shared" si="1"/>
        <v>122.22222222222223</v>
      </c>
      <c r="F12" s="46">
        <f>D12/D24*100</f>
        <v>4.1498054099655004</v>
      </c>
      <c r="G12" s="2"/>
      <c r="H12" s="2"/>
    </row>
    <row r="13" spans="1:8" x14ac:dyDescent="0.25">
      <c r="A13" s="12" t="s">
        <v>101</v>
      </c>
      <c r="B13" s="15" t="s">
        <v>102</v>
      </c>
      <c r="C13" s="14">
        <v>100000</v>
      </c>
      <c r="D13" s="14">
        <v>80000</v>
      </c>
      <c r="E13" s="38">
        <f t="shared" si="1"/>
        <v>80</v>
      </c>
      <c r="F13" s="46">
        <f>D13/D24*100</f>
        <v>3.0180402981567278</v>
      </c>
      <c r="G13" s="2"/>
      <c r="H13" s="2"/>
    </row>
    <row r="14" spans="1:8" x14ac:dyDescent="0.25">
      <c r="A14" s="12" t="s">
        <v>103</v>
      </c>
      <c r="B14" s="15" t="s">
        <v>104</v>
      </c>
      <c r="C14" s="14">
        <v>406110.24</v>
      </c>
      <c r="D14" s="14">
        <v>555812</v>
      </c>
      <c r="E14" s="38">
        <f t="shared" si="1"/>
        <v>136.86234555425148</v>
      </c>
      <c r="F14" s="46">
        <f>D14/D24*100</f>
        <v>20.96828767748859</v>
      </c>
      <c r="G14" s="2"/>
      <c r="H14" s="2"/>
    </row>
    <row r="15" spans="1:8" x14ac:dyDescent="0.25">
      <c r="A15" s="12" t="s">
        <v>105</v>
      </c>
      <c r="B15" s="15" t="s">
        <v>106</v>
      </c>
      <c r="C15" s="14"/>
      <c r="D15" s="14">
        <v>53000</v>
      </c>
      <c r="E15" s="38" t="e">
        <f t="shared" si="1"/>
        <v>#DIV/0!</v>
      </c>
      <c r="F15" s="46">
        <f>D15/D24*100</f>
        <v>1.9994516975288323</v>
      </c>
      <c r="G15" s="2"/>
      <c r="H15" s="2"/>
    </row>
    <row r="16" spans="1:8" x14ac:dyDescent="0.25">
      <c r="A16" s="12" t="s">
        <v>16</v>
      </c>
      <c r="B16" s="15" t="s">
        <v>17</v>
      </c>
      <c r="C16" s="14">
        <v>500</v>
      </c>
      <c r="D16" s="14"/>
      <c r="E16" s="38">
        <f t="shared" si="1"/>
        <v>0</v>
      </c>
      <c r="F16" s="46">
        <f>D16/D24*100</f>
        <v>0</v>
      </c>
      <c r="G16" s="2"/>
      <c r="H16" s="2"/>
    </row>
    <row r="17" spans="1:8" ht="23.25" x14ac:dyDescent="0.25">
      <c r="A17" s="16" t="s">
        <v>18</v>
      </c>
      <c r="B17" s="17" t="s">
        <v>19</v>
      </c>
      <c r="C17" s="10"/>
      <c r="D17" s="10"/>
      <c r="E17" s="10" t="e">
        <f t="shared" si="1"/>
        <v>#DIV/0!</v>
      </c>
      <c r="F17" s="11">
        <f>D17/D24*100</f>
        <v>0</v>
      </c>
      <c r="G17" s="2"/>
      <c r="H17" s="2"/>
    </row>
    <row r="18" spans="1:8" x14ac:dyDescent="0.25">
      <c r="A18" s="8" t="s">
        <v>20</v>
      </c>
      <c r="B18" s="9" t="s">
        <v>21</v>
      </c>
      <c r="C18" s="10">
        <f>SUM(C19:C20)</f>
        <v>25000</v>
      </c>
      <c r="D18" s="10">
        <f>SUM(D19:D20)</f>
        <v>55000</v>
      </c>
      <c r="E18" s="10">
        <f t="shared" si="1"/>
        <v>220.00000000000003</v>
      </c>
      <c r="F18" s="11">
        <f>D18/D24*100</f>
        <v>2.0749027049827502</v>
      </c>
      <c r="G18" s="2"/>
      <c r="H18" s="2"/>
    </row>
    <row r="19" spans="1:8" x14ac:dyDescent="0.25">
      <c r="A19" s="39" t="s">
        <v>77</v>
      </c>
      <c r="B19" s="40" t="s">
        <v>107</v>
      </c>
      <c r="C19" s="38">
        <v>20000</v>
      </c>
      <c r="D19" s="38">
        <v>50000</v>
      </c>
      <c r="E19" s="38">
        <f t="shared" si="1"/>
        <v>250</v>
      </c>
      <c r="F19" s="46">
        <f>D19/D24*100</f>
        <v>1.8862751863479548</v>
      </c>
      <c r="G19" s="2"/>
      <c r="H19" s="2"/>
    </row>
    <row r="20" spans="1:8" x14ac:dyDescent="0.25">
      <c r="A20" s="39" t="s">
        <v>79</v>
      </c>
      <c r="B20" s="40" t="s">
        <v>108</v>
      </c>
      <c r="C20" s="38">
        <v>5000</v>
      </c>
      <c r="D20" s="38">
        <v>5000</v>
      </c>
      <c r="E20" s="38">
        <f t="shared" si="1"/>
        <v>100</v>
      </c>
      <c r="F20" s="46">
        <f>D20/D24*100</f>
        <v>0.18862751863479549</v>
      </c>
      <c r="G20" s="2"/>
      <c r="H20" s="2"/>
    </row>
    <row r="21" spans="1:8" x14ac:dyDescent="0.25">
      <c r="A21" s="41" t="s">
        <v>87</v>
      </c>
      <c r="B21" s="42" t="s">
        <v>112</v>
      </c>
      <c r="C21" s="43">
        <f>SUM(C22:C23)</f>
        <v>755335.77</v>
      </c>
      <c r="D21" s="43">
        <f>SUM(D22:D23)</f>
        <v>702914.7</v>
      </c>
      <c r="E21" s="10"/>
      <c r="F21" s="11">
        <f>D21/D24*100</f>
        <v>26.517811134584335</v>
      </c>
      <c r="G21" s="2"/>
      <c r="H21" s="2"/>
    </row>
    <row r="22" spans="1:8" x14ac:dyDescent="0.25">
      <c r="A22" s="39"/>
      <c r="B22" s="40" t="s">
        <v>123</v>
      </c>
      <c r="C22" s="38">
        <v>92335.77</v>
      </c>
      <c r="D22" s="38">
        <v>585184.49</v>
      </c>
      <c r="E22" s="38"/>
      <c r="F22" s="46"/>
      <c r="G22" s="2"/>
      <c r="H22" s="2"/>
    </row>
    <row r="23" spans="1:8" x14ac:dyDescent="0.25">
      <c r="A23" s="39"/>
      <c r="B23" s="40" t="s">
        <v>124</v>
      </c>
      <c r="C23" s="38">
        <v>663000</v>
      </c>
      <c r="D23" s="38">
        <v>117730.21</v>
      </c>
      <c r="E23" s="38"/>
      <c r="F23" s="46"/>
      <c r="G23" s="2"/>
      <c r="H23" s="2"/>
    </row>
    <row r="24" spans="1:8" x14ac:dyDescent="0.25">
      <c r="A24" s="18"/>
      <c r="B24" s="19" t="s">
        <v>22</v>
      </c>
      <c r="C24" s="20">
        <f>SUM(C3+C4+C5+C10+C17+C18+C21)</f>
        <v>2846946.01</v>
      </c>
      <c r="D24" s="20">
        <f>SUM(D3+D4+D5+D10+D17+D18+D21)</f>
        <v>2650726.7000000002</v>
      </c>
      <c r="E24" s="36">
        <f>D24/C24*100</f>
        <v>93.107726338652981</v>
      </c>
      <c r="F24" s="47">
        <f>D24/D24*100</f>
        <v>100</v>
      </c>
      <c r="G24" s="3"/>
      <c r="H24" s="2"/>
    </row>
    <row r="25" spans="1:8" x14ac:dyDescent="0.25">
      <c r="A25" s="5" t="s">
        <v>0</v>
      </c>
      <c r="B25" s="5" t="s">
        <v>23</v>
      </c>
      <c r="C25" s="6" t="s">
        <v>113</v>
      </c>
      <c r="D25" s="6"/>
      <c r="E25" s="6" t="s">
        <v>121</v>
      </c>
      <c r="F25" s="50"/>
      <c r="G25" s="1"/>
      <c r="H25" s="1"/>
    </row>
    <row r="26" spans="1:8" x14ac:dyDescent="0.25">
      <c r="A26" s="21" t="s">
        <v>3</v>
      </c>
      <c r="B26" s="22" t="s">
        <v>24</v>
      </c>
      <c r="C26" s="23">
        <f>SUM(C27+C28+C29)</f>
        <v>425258.27</v>
      </c>
      <c r="D26" s="23">
        <f>SUM(D27+D28+D29)</f>
        <v>435756.88</v>
      </c>
      <c r="E26" s="37">
        <f t="shared" ref="E26:E32" si="2">D26/C26*100</f>
        <v>102.46876092497861</v>
      </c>
      <c r="F26" s="48">
        <f>D26/D76*100</f>
        <v>16.439147800488072</v>
      </c>
      <c r="G26" s="2"/>
      <c r="H26" s="2"/>
    </row>
    <row r="27" spans="1:8" x14ac:dyDescent="0.25">
      <c r="A27" s="8" t="s">
        <v>25</v>
      </c>
      <c r="B27" s="17" t="s">
        <v>26</v>
      </c>
      <c r="C27" s="10">
        <v>363000</v>
      </c>
      <c r="D27" s="10">
        <v>370000</v>
      </c>
      <c r="E27" s="10">
        <f t="shared" si="2"/>
        <v>101.92837465564739</v>
      </c>
      <c r="F27" s="53">
        <f>D27/D76*100</f>
        <v>13.95843637897487</v>
      </c>
      <c r="G27" s="2"/>
      <c r="H27" s="2"/>
    </row>
    <row r="28" spans="1:8" x14ac:dyDescent="0.25">
      <c r="A28" s="8" t="s">
        <v>27</v>
      </c>
      <c r="B28" s="17" t="s">
        <v>28</v>
      </c>
      <c r="C28" s="10">
        <v>62258.27</v>
      </c>
      <c r="D28" s="10">
        <v>65756.88</v>
      </c>
      <c r="E28" s="10">
        <f t="shared" si="2"/>
        <v>105.61951046824785</v>
      </c>
      <c r="F28" s="53">
        <f>D28/D76*100</f>
        <v>2.4807114215132029</v>
      </c>
      <c r="G28" s="2"/>
      <c r="H28" s="2"/>
    </row>
    <row r="29" spans="1:8" x14ac:dyDescent="0.25">
      <c r="A29" s="8" t="s">
        <v>29</v>
      </c>
      <c r="B29" s="17" t="s">
        <v>30</v>
      </c>
      <c r="C29" s="10"/>
      <c r="D29" s="10"/>
      <c r="E29" s="10" t="e">
        <f t="shared" si="2"/>
        <v>#DIV/0!</v>
      </c>
      <c r="F29" s="53">
        <f>D29/D76*100</f>
        <v>0</v>
      </c>
      <c r="G29" s="2"/>
      <c r="H29" s="2"/>
    </row>
    <row r="30" spans="1:8" x14ac:dyDescent="0.25">
      <c r="A30" s="21" t="s">
        <v>5</v>
      </c>
      <c r="B30" s="24" t="s">
        <v>31</v>
      </c>
      <c r="C30" s="23">
        <f>SUM(C31+C36)</f>
        <v>1628577.5</v>
      </c>
      <c r="D30" s="23">
        <f>SUM(D31+D36)</f>
        <v>1049204.8199999998</v>
      </c>
      <c r="E30" s="37">
        <f t="shared" si="2"/>
        <v>64.42461718892713</v>
      </c>
      <c r="F30" s="48">
        <f>D30/D76*100</f>
        <v>39.581780347253456</v>
      </c>
      <c r="G30" s="2"/>
      <c r="H30" s="2"/>
    </row>
    <row r="31" spans="1:8" x14ac:dyDescent="0.25">
      <c r="A31" s="8" t="s">
        <v>32</v>
      </c>
      <c r="B31" s="17" t="s">
        <v>33</v>
      </c>
      <c r="C31" s="10">
        <f>SUM(C32:C35)</f>
        <v>36000</v>
      </c>
      <c r="D31" s="10">
        <f>SUM(D32:D35)</f>
        <v>36000</v>
      </c>
      <c r="E31" s="10">
        <f t="shared" si="2"/>
        <v>100</v>
      </c>
      <c r="F31" s="11">
        <f>D31/D76*100</f>
        <v>1.3581181341705277</v>
      </c>
      <c r="G31" s="2"/>
      <c r="H31" s="2"/>
    </row>
    <row r="32" spans="1:8" x14ac:dyDescent="0.25">
      <c r="A32" s="12" t="s">
        <v>34</v>
      </c>
      <c r="B32" s="25" t="s">
        <v>36</v>
      </c>
      <c r="C32" s="14">
        <v>17000</v>
      </c>
      <c r="D32" s="14">
        <v>17000</v>
      </c>
      <c r="E32" s="38">
        <f t="shared" si="2"/>
        <v>100</v>
      </c>
      <c r="F32" s="46">
        <f>D32/D76*100</f>
        <v>0.64133356335830483</v>
      </c>
      <c r="G32" s="2"/>
      <c r="H32" s="2"/>
    </row>
    <row r="33" spans="1:8" x14ac:dyDescent="0.25">
      <c r="A33" s="12" t="s">
        <v>35</v>
      </c>
      <c r="B33" s="25" t="s">
        <v>38</v>
      </c>
      <c r="C33" s="14">
        <v>11000</v>
      </c>
      <c r="D33" s="14">
        <v>11000</v>
      </c>
      <c r="E33" s="38">
        <f>D33/D33*100</f>
        <v>100</v>
      </c>
      <c r="F33" s="46">
        <f>D33/D76*100</f>
        <v>0.41498054099655018</v>
      </c>
      <c r="G33" s="2"/>
      <c r="H33" s="2"/>
    </row>
    <row r="34" spans="1:8" x14ac:dyDescent="0.25">
      <c r="A34" s="12" t="s">
        <v>37</v>
      </c>
      <c r="B34" s="25" t="s">
        <v>95</v>
      </c>
      <c r="C34" s="14">
        <v>3000</v>
      </c>
      <c r="D34" s="14">
        <v>3000</v>
      </c>
      <c r="E34" s="38">
        <f t="shared" ref="E34:E40" si="3">D34/C34*100</f>
        <v>100</v>
      </c>
      <c r="F34" s="46">
        <f>D34/D76*100</f>
        <v>0.11317651118087732</v>
      </c>
      <c r="G34" s="2"/>
      <c r="H34" s="2"/>
    </row>
    <row r="35" spans="1:8" x14ac:dyDescent="0.25">
      <c r="A35" s="12" t="s">
        <v>39</v>
      </c>
      <c r="B35" s="25" t="s">
        <v>40</v>
      </c>
      <c r="C35" s="14">
        <v>5000</v>
      </c>
      <c r="D35" s="14">
        <v>5000</v>
      </c>
      <c r="E35" s="38">
        <f t="shared" si="3"/>
        <v>100</v>
      </c>
      <c r="F35" s="46">
        <f>D35/D76*100</f>
        <v>0.18862751863479552</v>
      </c>
      <c r="G35" s="2"/>
      <c r="H35" s="2"/>
    </row>
    <row r="36" spans="1:8" ht="23.25" x14ac:dyDescent="0.25">
      <c r="A36" s="8" t="s">
        <v>41</v>
      </c>
      <c r="B36" s="17" t="s">
        <v>42</v>
      </c>
      <c r="C36" s="10">
        <f>SUM(C38+C39+C48)</f>
        <v>1592577.5</v>
      </c>
      <c r="D36" s="10">
        <f>SUM(D37+D38+D39+D48)</f>
        <v>1013204.82</v>
      </c>
      <c r="E36" s="10">
        <f t="shared" si="3"/>
        <v>63.62044044952286</v>
      </c>
      <c r="F36" s="11">
        <f>D36/D76*100</f>
        <v>38.223662213082925</v>
      </c>
      <c r="G36" s="2"/>
      <c r="H36" s="2"/>
    </row>
    <row r="37" spans="1:8" x14ac:dyDescent="0.25">
      <c r="A37" s="39" t="s">
        <v>43</v>
      </c>
      <c r="B37" s="55" t="s">
        <v>96</v>
      </c>
      <c r="C37" s="38"/>
      <c r="D37" s="38">
        <v>5000</v>
      </c>
      <c r="E37" s="38"/>
      <c r="F37" s="46"/>
      <c r="G37" s="2"/>
      <c r="H37" s="2"/>
    </row>
    <row r="38" spans="1:8" x14ac:dyDescent="0.25">
      <c r="A38" s="26" t="s">
        <v>45</v>
      </c>
      <c r="B38" s="27" t="s">
        <v>44</v>
      </c>
      <c r="C38" s="28">
        <v>15000</v>
      </c>
      <c r="D38" s="28">
        <v>18000</v>
      </c>
      <c r="E38" s="38">
        <f t="shared" si="3"/>
        <v>120</v>
      </c>
      <c r="F38" s="46">
        <f>D38/D76*100</f>
        <v>0.67905906708526387</v>
      </c>
      <c r="G38" s="2"/>
      <c r="H38" s="2"/>
    </row>
    <row r="39" spans="1:8" x14ac:dyDescent="0.25">
      <c r="A39" s="26" t="s">
        <v>47</v>
      </c>
      <c r="B39" s="27" t="s">
        <v>46</v>
      </c>
      <c r="C39" s="28">
        <f>SUM(C40+C47)</f>
        <v>1572577.5</v>
      </c>
      <c r="D39" s="28">
        <f>SUM(D40+D43)</f>
        <v>990204.82</v>
      </c>
      <c r="E39" s="38">
        <f t="shared" si="3"/>
        <v>62.966996539121276</v>
      </c>
      <c r="F39" s="46">
        <f>D39/D76*100</f>
        <v>37.355975627362866</v>
      </c>
      <c r="G39" s="2"/>
      <c r="H39" s="2"/>
    </row>
    <row r="40" spans="1:8" x14ac:dyDescent="0.25">
      <c r="A40" s="26" t="s">
        <v>127</v>
      </c>
      <c r="B40" s="27" t="s">
        <v>110</v>
      </c>
      <c r="C40" s="28">
        <f>SUM(C41:C45)</f>
        <v>1569577.5</v>
      </c>
      <c r="D40" s="28">
        <f>SUM(D41:D47)</f>
        <v>871123.61</v>
      </c>
      <c r="E40" s="38">
        <f t="shared" si="3"/>
        <v>55.500515903165024</v>
      </c>
      <c r="F40" s="46">
        <f>D40/D76*100</f>
        <v>32.863576995697066</v>
      </c>
      <c r="G40" s="2"/>
      <c r="H40" s="2"/>
    </row>
    <row r="41" spans="1:8" x14ac:dyDescent="0.25">
      <c r="A41" s="26"/>
      <c r="B41" s="27" t="s">
        <v>115</v>
      </c>
      <c r="C41" s="28">
        <v>703125</v>
      </c>
      <c r="D41" s="28"/>
      <c r="E41" s="38"/>
      <c r="F41" s="46"/>
      <c r="G41" s="2"/>
      <c r="H41" s="2"/>
    </row>
    <row r="42" spans="1:8" x14ac:dyDescent="0.25">
      <c r="A42" s="26"/>
      <c r="B42" s="27" t="s">
        <v>116</v>
      </c>
      <c r="C42" s="28">
        <v>60000</v>
      </c>
      <c r="D42" s="28"/>
      <c r="E42" s="38"/>
      <c r="F42" s="46"/>
      <c r="G42" s="2"/>
      <c r="H42" s="2"/>
    </row>
    <row r="43" spans="1:8" x14ac:dyDescent="0.25">
      <c r="A43" s="26"/>
      <c r="B43" s="27" t="s">
        <v>117</v>
      </c>
      <c r="C43" s="28">
        <v>56452.5</v>
      </c>
      <c r="D43" s="28">
        <v>119081.21</v>
      </c>
      <c r="E43" s="38"/>
      <c r="F43" s="46"/>
      <c r="G43" s="2"/>
      <c r="H43" s="2"/>
    </row>
    <row r="44" spans="1:8" x14ac:dyDescent="0.25">
      <c r="A44" s="26"/>
      <c r="B44" s="27" t="s">
        <v>125</v>
      </c>
      <c r="C44" s="28"/>
      <c r="D44" s="28">
        <v>45917.4</v>
      </c>
      <c r="E44" s="38"/>
      <c r="F44" s="46"/>
      <c r="G44" s="2"/>
      <c r="H44" s="2"/>
    </row>
    <row r="45" spans="1:8" x14ac:dyDescent="0.25">
      <c r="A45" s="26"/>
      <c r="B45" s="27" t="s">
        <v>114</v>
      </c>
      <c r="C45" s="28">
        <v>750000</v>
      </c>
      <c r="D45" s="28"/>
      <c r="E45" s="38"/>
      <c r="F45" s="46"/>
      <c r="G45" s="2"/>
      <c r="H45" s="2"/>
    </row>
    <row r="46" spans="1:8" x14ac:dyDescent="0.25">
      <c r="A46" s="26"/>
      <c r="B46" s="27" t="s">
        <v>126</v>
      </c>
      <c r="C46" s="28"/>
      <c r="D46" s="28">
        <v>703125</v>
      </c>
      <c r="E46" s="38"/>
      <c r="F46" s="46"/>
      <c r="G46" s="2"/>
      <c r="H46" s="2"/>
    </row>
    <row r="47" spans="1:8" x14ac:dyDescent="0.25">
      <c r="A47" s="26"/>
      <c r="B47" s="27" t="s">
        <v>111</v>
      </c>
      <c r="C47" s="28">
        <v>3000</v>
      </c>
      <c r="D47" s="28">
        <v>3000</v>
      </c>
      <c r="E47" s="38">
        <f t="shared" ref="E47:E76" si="4">D47/C47*100</f>
        <v>100</v>
      </c>
      <c r="F47" s="46">
        <f>D47/D76*100</f>
        <v>0.11317651118087732</v>
      </c>
      <c r="G47" s="2"/>
      <c r="H47" s="2"/>
    </row>
    <row r="48" spans="1:8" x14ac:dyDescent="0.25">
      <c r="A48" s="29" t="s">
        <v>47</v>
      </c>
      <c r="B48" s="27" t="s">
        <v>96</v>
      </c>
      <c r="C48" s="28">
        <v>5000</v>
      </c>
      <c r="D48" s="28"/>
      <c r="E48" s="38">
        <f t="shared" si="4"/>
        <v>0</v>
      </c>
      <c r="F48" s="46">
        <f>D48/D76*100</f>
        <v>0</v>
      </c>
      <c r="G48" s="2"/>
      <c r="H48" s="2"/>
    </row>
    <row r="49" spans="1:8" x14ac:dyDescent="0.25">
      <c r="A49" s="21" t="s">
        <v>7</v>
      </c>
      <c r="B49" s="24" t="s">
        <v>48</v>
      </c>
      <c r="C49" s="23">
        <f>SUM(C50+C52+C55+C56+C57)</f>
        <v>460110.24</v>
      </c>
      <c r="D49" s="23">
        <f>SUM(D50+D52+D55+D56+D57)</f>
        <v>747765</v>
      </c>
      <c r="E49" s="37">
        <f t="shared" si="4"/>
        <v>162.51866074530312</v>
      </c>
      <c r="F49" s="48">
        <f>D49/D76*100</f>
        <v>28.209811294389574</v>
      </c>
      <c r="G49" s="2"/>
      <c r="H49" s="2"/>
    </row>
    <row r="50" spans="1:8" x14ac:dyDescent="0.25">
      <c r="A50" s="8" t="s">
        <v>9</v>
      </c>
      <c r="B50" s="17" t="s">
        <v>49</v>
      </c>
      <c r="C50" s="10">
        <f>SUM(C51)</f>
        <v>5000</v>
      </c>
      <c r="D50" s="10">
        <f>SUM(D51)</f>
        <v>5000</v>
      </c>
      <c r="E50" s="43">
        <f t="shared" si="4"/>
        <v>100</v>
      </c>
      <c r="F50" s="11">
        <f>D50/D76*100</f>
        <v>0.18862751863479552</v>
      </c>
      <c r="G50" s="2"/>
      <c r="H50" s="2"/>
    </row>
    <row r="51" spans="1:8" x14ac:dyDescent="0.25">
      <c r="A51" s="26" t="s">
        <v>50</v>
      </c>
      <c r="B51" s="27" t="s">
        <v>51</v>
      </c>
      <c r="C51" s="28">
        <v>5000</v>
      </c>
      <c r="D51" s="28">
        <v>5000</v>
      </c>
      <c r="E51" s="38">
        <f t="shared" si="4"/>
        <v>100</v>
      </c>
      <c r="F51" s="46">
        <f>D51/D76*100</f>
        <v>0.18862751863479552</v>
      </c>
      <c r="G51" s="2"/>
      <c r="H51" s="2"/>
    </row>
    <row r="52" spans="1:8" x14ac:dyDescent="0.25">
      <c r="A52" s="8" t="s">
        <v>10</v>
      </c>
      <c r="B52" s="17" t="s">
        <v>52</v>
      </c>
      <c r="C52" s="10">
        <f>SUM(C53+C54)</f>
        <v>416110.24</v>
      </c>
      <c r="D52" s="10">
        <f>SUM(D53:D54)</f>
        <v>699765</v>
      </c>
      <c r="E52" s="43">
        <f t="shared" si="4"/>
        <v>168.1681758180236</v>
      </c>
      <c r="F52" s="11">
        <f>D52/D76*100</f>
        <v>26.398987115495537</v>
      </c>
      <c r="G52" s="2"/>
      <c r="H52" s="2"/>
    </row>
    <row r="53" spans="1:8" ht="23.25" x14ac:dyDescent="0.25">
      <c r="A53" s="30" t="s">
        <v>53</v>
      </c>
      <c r="B53" s="27" t="s">
        <v>97</v>
      </c>
      <c r="C53" s="28">
        <v>406110.24</v>
      </c>
      <c r="D53" s="28">
        <v>694765</v>
      </c>
      <c r="E53" s="38">
        <f t="shared" si="4"/>
        <v>171.07793194281436</v>
      </c>
      <c r="F53" s="46">
        <f>D53/D76*100</f>
        <v>26.210359596860744</v>
      </c>
      <c r="G53" s="2"/>
      <c r="H53" s="2"/>
    </row>
    <row r="54" spans="1:8" x14ac:dyDescent="0.25">
      <c r="A54" s="26" t="s">
        <v>54</v>
      </c>
      <c r="B54" s="27" t="s">
        <v>55</v>
      </c>
      <c r="C54" s="28">
        <v>10000</v>
      </c>
      <c r="D54" s="28">
        <v>5000</v>
      </c>
      <c r="E54" s="38">
        <f t="shared" si="4"/>
        <v>50</v>
      </c>
      <c r="F54" s="46">
        <f>D54/D76*100</f>
        <v>0.18862751863479552</v>
      </c>
      <c r="G54" s="2"/>
      <c r="H54" s="2"/>
    </row>
    <row r="55" spans="1:8" x14ac:dyDescent="0.25">
      <c r="A55" s="8" t="s">
        <v>56</v>
      </c>
      <c r="B55" s="17" t="s">
        <v>57</v>
      </c>
      <c r="C55" s="10">
        <v>21000</v>
      </c>
      <c r="D55" s="10">
        <v>25000</v>
      </c>
      <c r="E55" s="43">
        <f t="shared" si="4"/>
        <v>119.04761904761905</v>
      </c>
      <c r="F55" s="11">
        <f>D55/D76*100</f>
        <v>0.94313759317397761</v>
      </c>
      <c r="G55" s="4"/>
      <c r="H55" s="4"/>
    </row>
    <row r="56" spans="1:8" x14ac:dyDescent="0.25">
      <c r="A56" s="8" t="s">
        <v>58</v>
      </c>
      <c r="B56" s="17" t="s">
        <v>59</v>
      </c>
      <c r="C56" s="10">
        <v>15000</v>
      </c>
      <c r="D56" s="10">
        <v>15000</v>
      </c>
      <c r="E56" s="43">
        <f t="shared" si="4"/>
        <v>100</v>
      </c>
      <c r="F56" s="11">
        <f>D56/D76*100</f>
        <v>0.56588255590438663</v>
      </c>
      <c r="G56" s="4"/>
      <c r="H56" s="4"/>
    </row>
    <row r="57" spans="1:8" x14ac:dyDescent="0.25">
      <c r="A57" s="8" t="s">
        <v>60</v>
      </c>
      <c r="B57" s="17" t="s">
        <v>61</v>
      </c>
      <c r="C57" s="10">
        <v>3000</v>
      </c>
      <c r="D57" s="10">
        <v>3000</v>
      </c>
      <c r="E57" s="43">
        <f t="shared" si="4"/>
        <v>100</v>
      </c>
      <c r="F57" s="11">
        <f>D57/D76*100</f>
        <v>0.11317651118087732</v>
      </c>
      <c r="G57" s="4"/>
      <c r="H57" s="4"/>
    </row>
    <row r="58" spans="1:8" x14ac:dyDescent="0.25">
      <c r="A58" s="21" t="s">
        <v>12</v>
      </c>
      <c r="B58" s="24" t="s">
        <v>62</v>
      </c>
      <c r="C58" s="23">
        <f>SUM(C59:C62)</f>
        <v>245000</v>
      </c>
      <c r="D58" s="23">
        <f>SUM(D59:D62)</f>
        <v>317000</v>
      </c>
      <c r="E58" s="37">
        <f t="shared" si="4"/>
        <v>129.38775510204081</v>
      </c>
      <c r="F58" s="49">
        <f t="shared" ref="F58" si="5">D58/D76*100</f>
        <v>11.958984681446037</v>
      </c>
      <c r="G58" s="2"/>
      <c r="H58" s="2"/>
    </row>
    <row r="59" spans="1:8" x14ac:dyDescent="0.25">
      <c r="A59" s="16" t="s">
        <v>14</v>
      </c>
      <c r="B59" s="17" t="s">
        <v>63</v>
      </c>
      <c r="C59" s="10">
        <v>127000</v>
      </c>
      <c r="D59" s="10">
        <v>142000</v>
      </c>
      <c r="E59" s="43">
        <f t="shared" si="4"/>
        <v>111.81102362204724</v>
      </c>
      <c r="F59" s="11">
        <f>D59/D76*100</f>
        <v>5.3570215292281933</v>
      </c>
      <c r="G59" s="2"/>
      <c r="H59" s="2"/>
    </row>
    <row r="60" spans="1:8" x14ac:dyDescent="0.25">
      <c r="A60" s="8" t="s">
        <v>16</v>
      </c>
      <c r="B60" s="17" t="s">
        <v>64</v>
      </c>
      <c r="C60" s="10">
        <v>13000</v>
      </c>
      <c r="D60" s="10">
        <v>15000</v>
      </c>
      <c r="E60" s="43">
        <f t="shared" si="4"/>
        <v>115.38461538461537</v>
      </c>
      <c r="F60" s="11">
        <f>D60/D76*100</f>
        <v>0.56588255590438663</v>
      </c>
      <c r="G60" s="2"/>
      <c r="H60" s="2"/>
    </row>
    <row r="61" spans="1:8" x14ac:dyDescent="0.25">
      <c r="A61" s="8" t="s">
        <v>65</v>
      </c>
      <c r="B61" s="17" t="s">
        <v>66</v>
      </c>
      <c r="C61" s="10">
        <v>90000</v>
      </c>
      <c r="D61" s="10">
        <v>145000</v>
      </c>
      <c r="E61" s="43">
        <f t="shared" si="4"/>
        <v>161.11111111111111</v>
      </c>
      <c r="F61" s="11">
        <f>D61/D76*100</f>
        <v>5.4701980404090707</v>
      </c>
      <c r="G61" s="2"/>
      <c r="H61" s="2"/>
    </row>
    <row r="62" spans="1:8" x14ac:dyDescent="0.25">
      <c r="A62" s="8" t="s">
        <v>67</v>
      </c>
      <c r="B62" s="17" t="s">
        <v>68</v>
      </c>
      <c r="C62" s="10">
        <v>15000</v>
      </c>
      <c r="D62" s="10">
        <v>15000</v>
      </c>
      <c r="E62" s="43">
        <f t="shared" si="4"/>
        <v>100</v>
      </c>
      <c r="F62" s="11">
        <f>D62/D76*100</f>
        <v>0.56588255590438663</v>
      </c>
      <c r="G62" s="2"/>
      <c r="H62" s="2"/>
    </row>
    <row r="63" spans="1:8" x14ac:dyDescent="0.25">
      <c r="A63" s="21" t="s">
        <v>18</v>
      </c>
      <c r="B63" s="24" t="s">
        <v>69</v>
      </c>
      <c r="C63" s="23">
        <f>SUM(C64:C66)</f>
        <v>50000</v>
      </c>
      <c r="D63" s="23">
        <f>SUM(D64:D66)</f>
        <v>60000</v>
      </c>
      <c r="E63" s="37">
        <f t="shared" si="4"/>
        <v>120</v>
      </c>
      <c r="F63" s="49">
        <f>D63/D76*100</f>
        <v>2.2635302236175465</v>
      </c>
      <c r="G63" s="2"/>
      <c r="H63" s="2"/>
    </row>
    <row r="64" spans="1:8" x14ac:dyDescent="0.25">
      <c r="A64" s="16" t="s">
        <v>70</v>
      </c>
      <c r="B64" s="17" t="s">
        <v>71</v>
      </c>
      <c r="C64" s="10">
        <v>20000</v>
      </c>
      <c r="D64" s="10">
        <v>20000</v>
      </c>
      <c r="E64" s="43">
        <f t="shared" si="4"/>
        <v>100</v>
      </c>
      <c r="F64" s="11">
        <f>D64/D76*100</f>
        <v>0.75451007453918206</v>
      </c>
      <c r="G64" s="2"/>
      <c r="H64" s="2"/>
    </row>
    <row r="65" spans="1:8" ht="23.25" x14ac:dyDescent="0.25">
      <c r="A65" s="16" t="s">
        <v>72</v>
      </c>
      <c r="B65" s="17" t="s">
        <v>73</v>
      </c>
      <c r="C65" s="10">
        <v>15000</v>
      </c>
      <c r="D65" s="10">
        <v>25000</v>
      </c>
      <c r="E65" s="43">
        <f t="shared" si="4"/>
        <v>166.66666666666669</v>
      </c>
      <c r="F65" s="11">
        <f>D65/D76*100</f>
        <v>0.94313759317397761</v>
      </c>
      <c r="G65" s="2"/>
      <c r="H65" s="2"/>
    </row>
    <row r="66" spans="1:8" x14ac:dyDescent="0.25">
      <c r="A66" s="8" t="s">
        <v>74</v>
      </c>
      <c r="B66" s="17" t="s">
        <v>75</v>
      </c>
      <c r="C66" s="10">
        <v>15000</v>
      </c>
      <c r="D66" s="10">
        <v>15000</v>
      </c>
      <c r="E66" s="43">
        <f t="shared" si="4"/>
        <v>100</v>
      </c>
      <c r="F66" s="11">
        <f>D66/D76*100</f>
        <v>0.56588255590438663</v>
      </c>
      <c r="G66" s="2"/>
      <c r="H66" s="2"/>
    </row>
    <row r="67" spans="1:8" x14ac:dyDescent="0.25">
      <c r="A67" s="21" t="s">
        <v>20</v>
      </c>
      <c r="B67" s="24" t="s">
        <v>76</v>
      </c>
      <c r="C67" s="23">
        <f>SUM(C68:C72)</f>
        <v>28000</v>
      </c>
      <c r="D67" s="23">
        <f>SUM(D68:D72)</f>
        <v>31000</v>
      </c>
      <c r="E67" s="37">
        <f t="shared" si="4"/>
        <v>110.71428571428572</v>
      </c>
      <c r="F67" s="49">
        <f>D67/D76*100</f>
        <v>1.1694906155357323</v>
      </c>
      <c r="G67" s="2"/>
      <c r="H67" s="2"/>
    </row>
    <row r="68" spans="1:8" x14ac:dyDescent="0.25">
      <c r="A68" s="8" t="s">
        <v>77</v>
      </c>
      <c r="B68" s="17" t="s">
        <v>78</v>
      </c>
      <c r="C68" s="10">
        <v>3000</v>
      </c>
      <c r="D68" s="10">
        <v>5000</v>
      </c>
      <c r="E68" s="43">
        <f t="shared" si="4"/>
        <v>166.66666666666669</v>
      </c>
      <c r="F68" s="11">
        <f>D68/D76*100</f>
        <v>0.18862751863479552</v>
      </c>
      <c r="G68" s="2"/>
      <c r="H68" s="2"/>
    </row>
    <row r="69" spans="1:8" x14ac:dyDescent="0.25">
      <c r="A69" s="8" t="s">
        <v>79</v>
      </c>
      <c r="B69" s="17" t="s">
        <v>80</v>
      </c>
      <c r="C69" s="10">
        <v>3000</v>
      </c>
      <c r="D69" s="10">
        <v>5000</v>
      </c>
      <c r="E69" s="43">
        <f t="shared" si="4"/>
        <v>166.66666666666669</v>
      </c>
      <c r="F69" s="11">
        <f>D69/D76*100</f>
        <v>0.18862751863479552</v>
      </c>
      <c r="G69" s="2"/>
      <c r="H69" s="2"/>
    </row>
    <row r="70" spans="1:8" x14ac:dyDescent="0.25">
      <c r="A70" s="8" t="s">
        <v>81</v>
      </c>
      <c r="B70" s="17" t="s">
        <v>82</v>
      </c>
      <c r="C70" s="10">
        <v>4000</v>
      </c>
      <c r="D70" s="10">
        <v>8000</v>
      </c>
      <c r="E70" s="43">
        <f t="shared" si="4"/>
        <v>200</v>
      </c>
      <c r="F70" s="11">
        <f>D70/D76*100</f>
        <v>0.30180402981567284</v>
      </c>
      <c r="G70" s="2"/>
      <c r="H70" s="2"/>
    </row>
    <row r="71" spans="1:8" ht="23.25" x14ac:dyDescent="0.25">
      <c r="A71" s="8" t="s">
        <v>83</v>
      </c>
      <c r="B71" s="17" t="s">
        <v>84</v>
      </c>
      <c r="C71" s="10">
        <v>15000</v>
      </c>
      <c r="D71" s="10">
        <v>10000</v>
      </c>
      <c r="E71" s="43">
        <f t="shared" si="4"/>
        <v>66.666666666666657</v>
      </c>
      <c r="F71" s="11">
        <f>D71/D76*100</f>
        <v>0.37725503726959103</v>
      </c>
      <c r="G71" s="2"/>
      <c r="H71" s="2"/>
    </row>
    <row r="72" spans="1:8" x14ac:dyDescent="0.25">
      <c r="A72" s="16" t="s">
        <v>85</v>
      </c>
      <c r="B72" s="17" t="s">
        <v>86</v>
      </c>
      <c r="C72" s="10">
        <v>3000</v>
      </c>
      <c r="D72" s="10">
        <v>3000</v>
      </c>
      <c r="E72" s="43">
        <f t="shared" si="4"/>
        <v>100</v>
      </c>
      <c r="F72" s="11">
        <f>D72/D76*100</f>
        <v>0.11317651118087732</v>
      </c>
      <c r="G72" s="2"/>
      <c r="H72" s="2"/>
    </row>
    <row r="73" spans="1:8" x14ac:dyDescent="0.25">
      <c r="A73" s="21" t="s">
        <v>87</v>
      </c>
      <c r="B73" s="24" t="s">
        <v>88</v>
      </c>
      <c r="C73" s="23">
        <f>SUM(C74)</f>
        <v>5000</v>
      </c>
      <c r="D73" s="23">
        <f>SUM(D74)</f>
        <v>5000</v>
      </c>
      <c r="E73" s="37">
        <f t="shared" si="4"/>
        <v>100</v>
      </c>
      <c r="F73" s="49">
        <f>D73/D76*100</f>
        <v>0.18862751863479552</v>
      </c>
      <c r="G73" s="2"/>
      <c r="H73" s="2"/>
    </row>
    <row r="74" spans="1:8" ht="23.25" x14ac:dyDescent="0.25">
      <c r="A74" s="16" t="s">
        <v>89</v>
      </c>
      <c r="B74" s="17" t="s">
        <v>90</v>
      </c>
      <c r="C74" s="10">
        <v>5000</v>
      </c>
      <c r="D74" s="10">
        <v>5000</v>
      </c>
      <c r="E74" s="43">
        <f t="shared" si="4"/>
        <v>100</v>
      </c>
      <c r="F74" s="11">
        <f>D74/D76*100</f>
        <v>0.18862751863479552</v>
      </c>
      <c r="G74" s="2"/>
      <c r="H74" s="2"/>
    </row>
    <row r="75" spans="1:8" ht="22.5" x14ac:dyDescent="0.25">
      <c r="A75" s="31" t="s">
        <v>91</v>
      </c>
      <c r="B75" s="32" t="s">
        <v>94</v>
      </c>
      <c r="C75" s="23">
        <v>5000</v>
      </c>
      <c r="D75" s="23">
        <v>5000</v>
      </c>
      <c r="E75" s="37">
        <f t="shared" si="4"/>
        <v>100</v>
      </c>
      <c r="F75" s="49">
        <f>D75/D76*100</f>
        <v>0.18862751863479552</v>
      </c>
      <c r="G75" s="2"/>
      <c r="H75" s="2"/>
    </row>
    <row r="76" spans="1:8" x14ac:dyDescent="0.25">
      <c r="A76" s="18"/>
      <c r="B76" s="19" t="s">
        <v>92</v>
      </c>
      <c r="C76" s="20">
        <f>SUM(C75+C73+C67+C63+C58+C49+C30+C26)</f>
        <v>2846946.0100000002</v>
      </c>
      <c r="D76" s="20">
        <f>SUM(D26+D30+D49+D58+D63+D67+D73+D75)</f>
        <v>2650726.6999999997</v>
      </c>
      <c r="E76" s="54">
        <f t="shared" si="4"/>
        <v>93.107726338652967</v>
      </c>
      <c r="F76" s="51">
        <f>D76/D76*100</f>
        <v>100</v>
      </c>
      <c r="G76" s="2"/>
      <c r="H76" s="2"/>
    </row>
    <row r="77" spans="1:8" ht="45.75" x14ac:dyDescent="0.25">
      <c r="A77" s="33"/>
      <c r="B77" s="34" t="s">
        <v>93</v>
      </c>
      <c r="C77" s="35"/>
      <c r="D77" s="35"/>
      <c r="E77" s="35"/>
      <c r="F77" s="52"/>
      <c r="G77" s="2"/>
      <c r="H77" s="2"/>
    </row>
    <row r="78" spans="1:8" x14ac:dyDescent="0.25">
      <c r="B78" t="s">
        <v>98</v>
      </c>
      <c r="C78" t="str">
        <f>IF(D24=D76,"DA","NE")</f>
        <v>DA</v>
      </c>
    </row>
  </sheetData>
  <mergeCells count="1">
    <mergeCell ref="A1:F1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Rujana</dc:creator>
  <cp:lastModifiedBy>Rujana</cp:lastModifiedBy>
  <cp:lastPrinted>2016-02-25T11:02:55Z</cp:lastPrinted>
  <dcterms:created xsi:type="dcterms:W3CDTF">2014-10-23T11:34:16Z</dcterms:created>
  <dcterms:modified xsi:type="dcterms:W3CDTF">2018-11-02T08:24:11Z</dcterms:modified>
</cp:coreProperties>
</file>