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ujana D\izvješća i planovi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34" i="1"/>
  <c r="D36" i="1"/>
  <c r="C5" i="1" l="1"/>
  <c r="D5" i="1"/>
  <c r="D17" i="1"/>
  <c r="C64" i="1"/>
  <c r="C58" i="1"/>
  <c r="C54" i="1"/>
  <c r="C49" i="1"/>
  <c r="C43" i="1"/>
  <c r="C41" i="1"/>
  <c r="C34" i="1"/>
  <c r="C29" i="1"/>
  <c r="C28" i="1"/>
  <c r="C23" i="1"/>
  <c r="C9" i="1"/>
  <c r="C21" i="1" l="1"/>
  <c r="C40" i="1"/>
  <c r="C27" i="1"/>
  <c r="E32" i="1"/>
  <c r="C67" i="1" l="1"/>
  <c r="D29" i="1"/>
  <c r="D23" i="1" l="1"/>
  <c r="D41" i="1" l="1"/>
  <c r="D28" i="1" l="1"/>
  <c r="E4" i="1"/>
  <c r="E6" i="1"/>
  <c r="E7" i="1"/>
  <c r="E15" i="1"/>
  <c r="E16" i="1"/>
  <c r="E17" i="1"/>
  <c r="E24" i="1"/>
  <c r="E25" i="1"/>
  <c r="E26" i="1"/>
  <c r="E29" i="1"/>
  <c r="E30" i="1"/>
  <c r="E31" i="1"/>
  <c r="E33" i="1"/>
  <c r="E35" i="1"/>
  <c r="E36" i="1"/>
  <c r="E42" i="1"/>
  <c r="E44" i="1"/>
  <c r="E45" i="1"/>
  <c r="E46" i="1"/>
  <c r="E47" i="1"/>
  <c r="E48" i="1"/>
  <c r="E50" i="1"/>
  <c r="E51" i="1"/>
  <c r="E52" i="1"/>
  <c r="E53" i="1"/>
  <c r="E55" i="1"/>
  <c r="E56" i="1"/>
  <c r="E57" i="1"/>
  <c r="E59" i="1"/>
  <c r="E60" i="1"/>
  <c r="E61" i="1"/>
  <c r="E62" i="1"/>
  <c r="E63" i="1"/>
  <c r="E65" i="1"/>
  <c r="E66" i="1"/>
  <c r="E3" i="1"/>
  <c r="D64" i="1"/>
  <c r="D58" i="1"/>
  <c r="E58" i="1" s="1"/>
  <c r="D54" i="1"/>
  <c r="D49" i="1"/>
  <c r="D43" i="1"/>
  <c r="D40" i="1" s="1"/>
  <c r="E5" i="1"/>
  <c r="E41" i="1"/>
  <c r="E23" i="1"/>
  <c r="E49" i="1" l="1"/>
  <c r="E43" i="1"/>
  <c r="E34" i="1"/>
  <c r="E54" i="1"/>
  <c r="E64" i="1"/>
  <c r="D27" i="1"/>
  <c r="D67" i="1" s="1"/>
  <c r="E28" i="1"/>
  <c r="F60" i="1" l="1"/>
  <c r="E27" i="1"/>
  <c r="E40" i="1"/>
  <c r="F46" i="1"/>
  <c r="F50" i="1"/>
  <c r="F65" i="1"/>
  <c r="F64" i="1"/>
  <c r="F44" i="1"/>
  <c r="F53" i="1"/>
  <c r="F29" i="1"/>
  <c r="F56" i="1"/>
  <c r="F62" i="1"/>
  <c r="F33" i="1"/>
  <c r="F58" i="1"/>
  <c r="F23" i="1"/>
  <c r="F28" i="1"/>
  <c r="F63" i="1"/>
  <c r="F47" i="1"/>
  <c r="F27" i="1"/>
  <c r="F66" i="1"/>
  <c r="F30" i="1"/>
  <c r="F31" i="1"/>
  <c r="F67" i="1"/>
  <c r="F51" i="1"/>
  <c r="F26" i="1"/>
  <c r="F45" i="1"/>
  <c r="F34" i="1"/>
  <c r="F48" i="1"/>
  <c r="F35" i="1"/>
  <c r="F57" i="1"/>
  <c r="F36" i="1"/>
  <c r="F54" i="1"/>
  <c r="E67" i="1"/>
  <c r="F55" i="1"/>
  <c r="F40" i="1"/>
  <c r="F49" i="1"/>
  <c r="F52" i="1"/>
  <c r="F61" i="1"/>
  <c r="F41" i="1"/>
  <c r="F24" i="1"/>
  <c r="F42" i="1"/>
  <c r="F59" i="1"/>
  <c r="F25" i="1"/>
  <c r="F43" i="1"/>
  <c r="E10" i="1"/>
  <c r="D9" i="1"/>
  <c r="D21" i="1" s="1"/>
  <c r="F10" i="1" l="1"/>
  <c r="E21" i="1"/>
  <c r="F7" i="1"/>
  <c r="F17" i="1"/>
  <c r="F16" i="1"/>
  <c r="D69" i="1"/>
  <c r="F4" i="1"/>
  <c r="F21" i="1"/>
  <c r="F5" i="1"/>
  <c r="F6" i="1"/>
  <c r="F3" i="1"/>
  <c r="F15" i="1"/>
  <c r="F9" i="1"/>
  <c r="E9" i="1"/>
</calcChain>
</file>

<file path=xl/sharedStrings.xml><?xml version="1.0" encoding="utf-8"?>
<sst xmlns="http://schemas.openxmlformats.org/spreadsheetml/2006/main" count="140" uniqueCount="122">
  <si>
    <t>RB</t>
  </si>
  <si>
    <t>PRIHODI PO VRSTAMA</t>
  </si>
  <si>
    <t>STRUKTURA %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</si>
  <si>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</si>
  <si>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</si>
  <si>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</si>
  <si>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</si>
  <si>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</si>
  <si>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</si>
  <si>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</si>
  <si>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>3.2.</t>
  </si>
  <si>
    <t>za funkcioniranje turističkog ureda</t>
  </si>
  <si>
    <t>4.</t>
  </si>
  <si>
    <t>Prihodi od drugih aktivnosti</t>
  </si>
  <si>
    <t>4.1.</t>
  </si>
  <si>
    <t>Prihodi od transfera HTZ-a</t>
  </si>
  <si>
    <t>4.2.</t>
  </si>
  <si>
    <t>Prihodi od kamata</t>
  </si>
  <si>
    <t>5.</t>
  </si>
  <si>
    <t>Prijenos prihoda prethodne godine (Višak prethodne godine ukoliko je isti ostvaren)</t>
  </si>
  <si>
    <t>6.</t>
  </si>
  <si>
    <t>Ostali nespomenuti prihodi</t>
  </si>
  <si>
    <t xml:space="preserve">SVEUKUPNO PRIHODI </t>
  </si>
  <si>
    <t>RASHODI PO VRSTAMA</t>
  </si>
  <si>
    <t>ADMINISTRATIVNI RASHODI</t>
  </si>
  <si>
    <t>1.1.</t>
  </si>
  <si>
    <t>Rashodi za radnike</t>
  </si>
  <si>
    <t>1.2.</t>
  </si>
  <si>
    <t>Rashodi ureda</t>
  </si>
  <si>
    <t>1.3.</t>
  </si>
  <si>
    <t>Rashodi za rad tijela Turističke zajednice</t>
  </si>
  <si>
    <t>DIZAJN VRIJEDNOSTI</t>
  </si>
  <si>
    <t>2.1.</t>
  </si>
  <si>
    <t>Potpora događanjima</t>
  </si>
  <si>
    <t xml:space="preserve">Manifestacije </t>
  </si>
  <si>
    <t>2.1.1.</t>
  </si>
  <si>
    <t>2.1.2.</t>
  </si>
  <si>
    <t>sufinanciranje manifestacija ostalim TZ</t>
  </si>
  <si>
    <t>2.1.3.</t>
  </si>
  <si>
    <t>sufinanciranje manifestacija vanjskih organizatora</t>
  </si>
  <si>
    <t>2.1.4.</t>
  </si>
  <si>
    <t>Turistički forum</t>
  </si>
  <si>
    <t>2.2.</t>
  </si>
  <si>
    <t>Organizacija i upravljanje destinacijom i potpora razvoju DMO i DMK</t>
  </si>
  <si>
    <t>2.2.1.</t>
  </si>
  <si>
    <t>Projekti iz programa za nerazvijene</t>
  </si>
  <si>
    <t>2.2.2.</t>
  </si>
  <si>
    <t>Projekti financirani iz fonodova EU</t>
  </si>
  <si>
    <t>2.2.3.</t>
  </si>
  <si>
    <t xml:space="preserve">KOMUNIKACIJA VRIJEDNOSTI </t>
  </si>
  <si>
    <t>Online komunikacije</t>
  </si>
  <si>
    <t>3.1.1.</t>
  </si>
  <si>
    <t>Internet stranice i upravljanje Internet stranicama</t>
  </si>
  <si>
    <t>Offline komunikacije</t>
  </si>
  <si>
    <t>3.2.1.</t>
  </si>
  <si>
    <t>3.2.2.</t>
  </si>
  <si>
    <t>Opće oglašavanje</t>
  </si>
  <si>
    <t>3.3.</t>
  </si>
  <si>
    <t>Brošure i ostali tiskani materijali</t>
  </si>
  <si>
    <t>3.4.</t>
  </si>
  <si>
    <t>Suveniri i promo materijali</t>
  </si>
  <si>
    <t>3.5.</t>
  </si>
  <si>
    <t>Turistička (smeđa) signalizacija</t>
  </si>
  <si>
    <t>DISTRIBUCIJA I PRODAJA VRIJEDNOSTI</t>
  </si>
  <si>
    <t>Sajmovi</t>
  </si>
  <si>
    <t>Studijska putovanja novinara</t>
  </si>
  <si>
    <t>4.3.</t>
  </si>
  <si>
    <t>Posebne prezentacije/poslovne radionice</t>
  </si>
  <si>
    <t>4.4.</t>
  </si>
  <si>
    <t>Ostale prezentacije</t>
  </si>
  <si>
    <t>INTERNI MARKETING</t>
  </si>
  <si>
    <t>5.1.</t>
  </si>
  <si>
    <t>Edukacija</t>
  </si>
  <si>
    <t>5.2.</t>
  </si>
  <si>
    <t>Koordinacija i nadzor sustava turističkih zajednica na području županije, turistički klaster</t>
  </si>
  <si>
    <t>5.3.</t>
  </si>
  <si>
    <t>Nagrade i priznanja u projektima</t>
  </si>
  <si>
    <t>MARKETINŠKA INFRASTRUKTURA</t>
  </si>
  <si>
    <t>6.1.</t>
  </si>
  <si>
    <t>Proizvodnja multimedijalnih materijala</t>
  </si>
  <si>
    <t>6.2.</t>
  </si>
  <si>
    <t>Istraživanje tržišta</t>
  </si>
  <si>
    <t>6.3.</t>
  </si>
  <si>
    <t>Suradnja s domaćim i međunarodnim institucijama</t>
  </si>
  <si>
    <t>6.4.</t>
  </si>
  <si>
    <t>Banka fotografija / filmskih snimaka i priprema u izdavaštvu</t>
  </si>
  <si>
    <t>6.5.</t>
  </si>
  <si>
    <t xml:space="preserve">Jedinstveni turistički informacijski sustav </t>
  </si>
  <si>
    <t>7.</t>
  </si>
  <si>
    <t>POSEBNI PROGRAMI</t>
  </si>
  <si>
    <t>7.1.</t>
  </si>
  <si>
    <t>Poticanje i pomaganje razvoja turizma na područjima koja nisu turistički razvijena</t>
  </si>
  <si>
    <t>8.</t>
  </si>
  <si>
    <t>SVEUKUPNO RASHODI</t>
  </si>
  <si>
    <t>PRIJENOS VIŠKA U IDUĆU GODINU - POKRIVANJE MANJKA U IDUĆOJ GODINI (SVEUKUPNI PRIHODI UMANJENI ZA SVEUKUPNE RASHODE)</t>
  </si>
  <si>
    <t>OSTALO (planovi razvoja turizma, strateški marketing planovi i ostalo)</t>
  </si>
  <si>
    <t>PLAN 2015/2016</t>
  </si>
  <si>
    <t>Tjedan otvorenih vrata</t>
  </si>
  <si>
    <t>potpora razvoju DMO i DMK</t>
  </si>
  <si>
    <t>Oglašavanje u promotivnim kampanjama javnog i privatnog sektora, online i ofline</t>
  </si>
  <si>
    <t>PLAN 2016</t>
  </si>
  <si>
    <t>Prihodi=rashodi</t>
  </si>
  <si>
    <t>PLAN 2017</t>
  </si>
  <si>
    <t>PLAN 2016/2017</t>
  </si>
  <si>
    <t>4.1.1.</t>
  </si>
  <si>
    <t>Sufinanciranje sajmova</t>
  </si>
  <si>
    <t>4.1.2.</t>
  </si>
  <si>
    <t>sufinanciranje prezentacija</t>
  </si>
  <si>
    <t>4.1.3.</t>
  </si>
  <si>
    <t>promotivne kampanje</t>
  </si>
  <si>
    <t>4.1.4.</t>
  </si>
  <si>
    <t>TZN</t>
  </si>
  <si>
    <t>Sufinanciranje TZŽ</t>
  </si>
  <si>
    <t>Sufinanciranje LTZ</t>
  </si>
  <si>
    <t>za programske aktivnosti</t>
  </si>
  <si>
    <t>2.2.2.1.</t>
  </si>
  <si>
    <t>VICtour</t>
  </si>
  <si>
    <t>2.2.2.2.</t>
  </si>
  <si>
    <t>Ostali EU projekti</t>
  </si>
  <si>
    <t>Povrat EU sredstava, projekt VICtour</t>
  </si>
  <si>
    <t>predfinanciranje EU projekta</t>
  </si>
  <si>
    <t>Financijski plan TZ VSŽ za 2017.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</si>
</sst>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8"/>
      <name val="Garamond"/>
      <family val="1"/>
      <charset val="238"/>
    </font>
    <font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 indent="2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4" fontId="2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4" fontId="2" fillId="6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wrapText="1"/>
    </xf>
    <xf numFmtId="4" fontId="2" fillId="7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164" fontId="2" fillId="8" borderId="1" xfId="0" applyNumberFormat="1" applyFont="1" applyFill="1" applyBorder="1" applyAlignment="1">
      <alignment horizontal="right"/>
    </xf>
    <xf numFmtId="4" fontId="2" fillId="9" borderId="1" xfId="0" applyNumberFormat="1" applyFont="1" applyFill="1" applyBorder="1" applyAlignment="1">
      <alignment horizontal="right"/>
    </xf>
    <xf numFmtId="164" fontId="2" fillId="9" borderId="1" xfId="0" applyNumberFormat="1" applyFont="1" applyFill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164" fontId="2" fillId="10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164" fontId="2" fillId="11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wrapText="1"/>
    </xf>
    <xf numFmtId="4" fontId="2" fillId="12" borderId="1" xfId="0" applyNumberFormat="1" applyFont="1" applyFill="1" applyBorder="1" applyAlignment="1">
      <alignment horizontal="right"/>
    </xf>
    <xf numFmtId="164" fontId="2" fillId="12" borderId="1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19" workbookViewId="0">
      <selection activeCell="A2" sqref="A2"/>
    </sheetView>
  </sheetViews>
  <sheetFormatPr defaultRowHeight="15" x14ac:dyDescent="0.25"/>
  <cols>
    <col min="1" max="1" width="4.85546875" customWidth="1"/>
    <col min="2" max="2" width="34.7109375" customWidth="1"/>
    <col min="3" max="5" width="12.85546875" customWidth="1"/>
    <col min="6" max="6" width="13.85546875" customWidth="1"/>
  </cols>
  <sheetData>
    <row r="1" spans="1:8" ht="27.6" customHeight="1" x14ac:dyDescent="0.25">
      <c r="A1" s="50" t="s">
        <v>121</v>
      </c>
      <c r="B1" s="50"/>
      <c r="C1" s="50"/>
      <c r="D1" s="50"/>
      <c r="E1" s="50"/>
      <c r="F1" s="50"/>
    </row>
    <row r="2" spans="1:8" x14ac:dyDescent="0.25">
      <c r="A2" s="5" t="s">
        <v>0</v>
      </c>
      <c r="B2" s="5" t="s">
        <v>1</v>
      </c>
      <c r="C2" s="6" t="s">
        <v>100</v>
      </c>
      <c r="D2" s="6" t="s">
        <v>102</v>
      </c>
      <c r="E2" s="6" t="s">
        <v>103</v>
      </c>
      <c r="F2" s="7" t="s">
        <v>2</v>
      </c>
      <c r="G2" s="1"/>
      <c r="H2" s="1"/>
    </row>
    <row r="3" spans="1:8" x14ac:dyDescent="0.25">
      <c r="A3" s="8" t="s">
        <v>3</v>
      </c>
      <c r="B3" s="9" t="s">
        <v>4</v>
      </c>
      <c r="C3" s="10">
        <v>50000</v>
      </c>
      <c r="D3" s="10">
        <v>50000</v>
      </c>
      <c r="E3" s="10">
        <f>D3/C3*100</f>
        <v>100</v>
      </c>
      <c r="F3" s="11">
        <f>D3/D21*100</f>
        <v>2.7951918540864233</v>
      </c>
      <c r="G3" s="2"/>
      <c r="H3" s="2"/>
    </row>
    <row r="4" spans="1:8" x14ac:dyDescent="0.25">
      <c r="A4" s="8" t="s">
        <v>5</v>
      </c>
      <c r="B4" s="9" t="s">
        <v>6</v>
      </c>
      <c r="C4" s="10">
        <v>281000</v>
      </c>
      <c r="D4" s="10">
        <v>275000</v>
      </c>
      <c r="E4" s="10">
        <f t="shared" ref="E4:E67" si="0">D4/C4*100</f>
        <v>97.864768683274022</v>
      </c>
      <c r="F4" s="11">
        <f>D4/D21*100</f>
        <v>15.37355519747533</v>
      </c>
      <c r="G4" s="2"/>
      <c r="H4" s="2"/>
    </row>
    <row r="5" spans="1:8" x14ac:dyDescent="0.25">
      <c r="A5" s="8" t="s">
        <v>7</v>
      </c>
      <c r="B5" s="9" t="s">
        <v>8</v>
      </c>
      <c r="C5" s="10">
        <f>SUM(C6:C8)</f>
        <v>460000</v>
      </c>
      <c r="D5" s="10">
        <f>SUM(D6:D8)</f>
        <v>893225.96</v>
      </c>
      <c r="E5" s="10">
        <f t="shared" si="0"/>
        <v>194.17955652173913</v>
      </c>
      <c r="F5" s="11">
        <f>D5/D21*100</f>
        <v>49.93475854501051</v>
      </c>
      <c r="G5" s="2"/>
      <c r="H5" s="2"/>
    </row>
    <row r="6" spans="1:8" x14ac:dyDescent="0.25">
      <c r="A6" s="12" t="s">
        <v>9</v>
      </c>
      <c r="B6" s="13" t="s">
        <v>114</v>
      </c>
      <c r="C6" s="14">
        <v>40000</v>
      </c>
      <c r="D6" s="14">
        <v>10000</v>
      </c>
      <c r="E6" s="46">
        <f t="shared" si="0"/>
        <v>25</v>
      </c>
      <c r="F6" s="47">
        <f>D6/D21*100</f>
        <v>0.55903837081728469</v>
      </c>
      <c r="G6" s="2"/>
      <c r="H6" s="2"/>
    </row>
    <row r="7" spans="1:8" x14ac:dyDescent="0.25">
      <c r="A7" s="12" t="s">
        <v>10</v>
      </c>
      <c r="B7" s="13" t="s">
        <v>11</v>
      </c>
      <c r="C7" s="14">
        <v>420000</v>
      </c>
      <c r="D7" s="14">
        <v>480000</v>
      </c>
      <c r="E7" s="46">
        <f t="shared" si="0"/>
        <v>114.28571428571428</v>
      </c>
      <c r="F7" s="47">
        <f>D7/D21*100</f>
        <v>26.833841799229663</v>
      </c>
      <c r="G7" s="2"/>
      <c r="H7" s="2"/>
    </row>
    <row r="8" spans="1:8" x14ac:dyDescent="0.25">
      <c r="A8" s="12" t="s">
        <v>57</v>
      </c>
      <c r="B8" s="13" t="s">
        <v>120</v>
      </c>
      <c r="C8" s="14"/>
      <c r="D8" s="14">
        <v>403225.96</v>
      </c>
      <c r="E8" s="46"/>
      <c r="F8" s="47"/>
      <c r="G8" s="2"/>
      <c r="H8" s="2"/>
    </row>
    <row r="9" spans="1:8" x14ac:dyDescent="0.25">
      <c r="A9" s="8" t="s">
        <v>12</v>
      </c>
      <c r="B9" s="9" t="s">
        <v>13</v>
      </c>
      <c r="C9" s="10">
        <f>SUM(C10:C15)</f>
        <v>345000</v>
      </c>
      <c r="D9" s="10">
        <f>SUM(D10+D15)</f>
        <v>465560.02</v>
      </c>
      <c r="E9" s="10">
        <f t="shared" si="0"/>
        <v>134.94493333333332</v>
      </c>
      <c r="F9" s="11">
        <f>D9/D21*100</f>
        <v>26.026591509846249</v>
      </c>
      <c r="G9" s="2"/>
      <c r="H9" s="2"/>
    </row>
    <row r="10" spans="1:8" x14ac:dyDescent="0.25">
      <c r="A10" s="12" t="s">
        <v>14</v>
      </c>
      <c r="B10" s="15" t="s">
        <v>15</v>
      </c>
      <c r="C10" s="14">
        <v>344000</v>
      </c>
      <c r="D10" s="14">
        <f>SUM(D11:D14)</f>
        <v>464522</v>
      </c>
      <c r="E10" s="46">
        <f t="shared" si="0"/>
        <v>135.03546511627906</v>
      </c>
      <c r="F10" s="47">
        <f>D10/D21*100</f>
        <v>25.968562208878669</v>
      </c>
      <c r="G10" s="2"/>
      <c r="H10" s="2"/>
    </row>
    <row r="11" spans="1:8" x14ac:dyDescent="0.25">
      <c r="A11" s="12" t="s">
        <v>104</v>
      </c>
      <c r="B11" s="15" t="s">
        <v>105</v>
      </c>
      <c r="C11" s="14"/>
      <c r="D11" s="14">
        <v>125000</v>
      </c>
      <c r="E11" s="46"/>
      <c r="F11" s="47"/>
      <c r="G11" s="2"/>
      <c r="H11" s="2"/>
    </row>
    <row r="12" spans="1:8" x14ac:dyDescent="0.25">
      <c r="A12" s="12" t="s">
        <v>106</v>
      </c>
      <c r="B12" s="15" t="s">
        <v>107</v>
      </c>
      <c r="C12" s="14"/>
      <c r="D12" s="14">
        <v>60000</v>
      </c>
      <c r="E12" s="46"/>
      <c r="F12" s="47"/>
      <c r="G12" s="2"/>
      <c r="H12" s="2"/>
    </row>
    <row r="13" spans="1:8" x14ac:dyDescent="0.25">
      <c r="A13" s="12" t="s">
        <v>108</v>
      </c>
      <c r="B13" s="15" t="s">
        <v>109</v>
      </c>
      <c r="C13" s="14"/>
      <c r="D13" s="14">
        <v>279522</v>
      </c>
      <c r="E13" s="46"/>
      <c r="F13" s="47"/>
      <c r="G13" s="2"/>
      <c r="H13" s="2"/>
    </row>
    <row r="14" spans="1:8" x14ac:dyDescent="0.25">
      <c r="A14" s="12" t="s">
        <v>110</v>
      </c>
      <c r="B14" s="15" t="s">
        <v>111</v>
      </c>
      <c r="C14" s="14"/>
      <c r="D14" s="14"/>
      <c r="E14" s="46"/>
      <c r="F14" s="47"/>
      <c r="G14" s="2"/>
      <c r="H14" s="2"/>
    </row>
    <row r="15" spans="1:8" x14ac:dyDescent="0.25">
      <c r="A15" s="12" t="s">
        <v>16</v>
      </c>
      <c r="B15" s="15" t="s">
        <v>17</v>
      </c>
      <c r="C15" s="14">
        <v>1000</v>
      </c>
      <c r="D15" s="14">
        <v>1038.02</v>
      </c>
      <c r="E15" s="46">
        <f t="shared" si="0"/>
        <v>103.80199999999999</v>
      </c>
      <c r="F15" s="47">
        <f>D15/D21*100</f>
        <v>5.8029300967575789E-2</v>
      </c>
      <c r="G15" s="2"/>
      <c r="H15" s="2"/>
    </row>
    <row r="16" spans="1:8" ht="23.25" x14ac:dyDescent="0.25">
      <c r="A16" s="16" t="s">
        <v>18</v>
      </c>
      <c r="B16" s="17" t="s">
        <v>19</v>
      </c>
      <c r="C16" s="10">
        <v>10000</v>
      </c>
      <c r="D16" s="10">
        <v>10000</v>
      </c>
      <c r="E16" s="10">
        <f t="shared" si="0"/>
        <v>100</v>
      </c>
      <c r="F16" s="11">
        <f>D16/D21*100</f>
        <v>0.55903837081728469</v>
      </c>
      <c r="G16" s="2"/>
      <c r="H16" s="2"/>
    </row>
    <row r="17" spans="1:8" x14ac:dyDescent="0.25">
      <c r="A17" s="8" t="s">
        <v>20</v>
      </c>
      <c r="B17" s="9" t="s">
        <v>21</v>
      </c>
      <c r="C17" s="10"/>
      <c r="D17" s="10">
        <f>SUM(D18:D19)</f>
        <v>95000</v>
      </c>
      <c r="E17" s="10" t="e">
        <f t="shared" si="0"/>
        <v>#DIV/0!</v>
      </c>
      <c r="F17" s="11">
        <f>D17/D21*100</f>
        <v>5.3108645227642048</v>
      </c>
      <c r="G17" s="2"/>
      <c r="H17" s="2"/>
    </row>
    <row r="18" spans="1:8" x14ac:dyDescent="0.25">
      <c r="A18" s="48" t="s">
        <v>78</v>
      </c>
      <c r="B18" s="49" t="s">
        <v>112</v>
      </c>
      <c r="C18" s="46"/>
      <c r="D18" s="46">
        <v>30000</v>
      </c>
      <c r="E18" s="46"/>
      <c r="F18" s="47"/>
      <c r="G18" s="2"/>
      <c r="H18" s="2"/>
    </row>
    <row r="19" spans="1:8" x14ac:dyDescent="0.25">
      <c r="A19" s="48" t="s">
        <v>80</v>
      </c>
      <c r="B19" s="49" t="s">
        <v>113</v>
      </c>
      <c r="C19" s="46"/>
      <c r="D19" s="46">
        <v>65000</v>
      </c>
      <c r="E19" s="46"/>
      <c r="F19" s="47"/>
      <c r="G19" s="2"/>
      <c r="H19" s="2"/>
    </row>
    <row r="20" spans="1:8" x14ac:dyDescent="0.25">
      <c r="A20" s="51" t="s">
        <v>88</v>
      </c>
      <c r="B20" s="52" t="s">
        <v>119</v>
      </c>
      <c r="C20" s="53"/>
      <c r="D20" s="53">
        <v>0</v>
      </c>
      <c r="E20" s="53"/>
      <c r="F20" s="54"/>
      <c r="G20" s="2"/>
      <c r="H20" s="2"/>
    </row>
    <row r="21" spans="1:8" x14ac:dyDescent="0.25">
      <c r="A21" s="18"/>
      <c r="B21" s="19" t="s">
        <v>22</v>
      </c>
      <c r="C21" s="20">
        <f>SUM(C3+C4+C5+C9+C16+C17)</f>
        <v>1146000</v>
      </c>
      <c r="D21" s="20">
        <f>SUM(D3+D4+D5+D9+D16+D17+D20)</f>
        <v>1788785.98</v>
      </c>
      <c r="E21" s="40">
        <f t="shared" si="0"/>
        <v>156.0895270506108</v>
      </c>
      <c r="F21" s="41">
        <f>D21/D21*100</f>
        <v>100</v>
      </c>
      <c r="G21" s="3"/>
      <c r="H21" s="2"/>
    </row>
    <row r="22" spans="1:8" x14ac:dyDescent="0.25">
      <c r="A22" s="5" t="s">
        <v>0</v>
      </c>
      <c r="B22" s="5" t="s">
        <v>23</v>
      </c>
      <c r="C22" s="6" t="s">
        <v>100</v>
      </c>
      <c r="D22" s="6" t="s">
        <v>100</v>
      </c>
      <c r="E22" s="6" t="s">
        <v>96</v>
      </c>
      <c r="F22" s="7" t="s">
        <v>2</v>
      </c>
      <c r="G22" s="1"/>
      <c r="H22" s="1"/>
    </row>
    <row r="23" spans="1:8" x14ac:dyDescent="0.25">
      <c r="A23" s="21" t="s">
        <v>3</v>
      </c>
      <c r="B23" s="22" t="s">
        <v>24</v>
      </c>
      <c r="C23" s="23">
        <f>SUM(C24:C26)</f>
        <v>480000</v>
      </c>
      <c r="D23" s="23">
        <f>SUM(D24:D26)</f>
        <v>480000</v>
      </c>
      <c r="E23" s="44">
        <f t="shared" si="0"/>
        <v>100</v>
      </c>
      <c r="F23" s="45">
        <f>D23/D67*100</f>
        <v>26.833841799229663</v>
      </c>
      <c r="G23" s="2"/>
      <c r="H23" s="2"/>
    </row>
    <row r="24" spans="1:8" x14ac:dyDescent="0.25">
      <c r="A24" s="8" t="s">
        <v>25</v>
      </c>
      <c r="B24" s="17" t="s">
        <v>26</v>
      </c>
      <c r="C24" s="10">
        <v>420000</v>
      </c>
      <c r="D24" s="10">
        <v>420000</v>
      </c>
      <c r="E24" s="10">
        <f t="shared" si="0"/>
        <v>100</v>
      </c>
      <c r="F24" s="11">
        <f>D24/D67*100</f>
        <v>23.479611574325958</v>
      </c>
      <c r="G24" s="2"/>
      <c r="H24" s="2"/>
    </row>
    <row r="25" spans="1:8" x14ac:dyDescent="0.25">
      <c r="A25" s="8" t="s">
        <v>27</v>
      </c>
      <c r="B25" s="17" t="s">
        <v>28</v>
      </c>
      <c r="C25" s="10">
        <v>60000</v>
      </c>
      <c r="D25" s="10">
        <v>60000</v>
      </c>
      <c r="E25" s="10">
        <f t="shared" si="0"/>
        <v>100</v>
      </c>
      <c r="F25" s="11">
        <f>D25/D67*100</f>
        <v>3.3542302249037079</v>
      </c>
      <c r="G25" s="2"/>
      <c r="H25" s="2"/>
    </row>
    <row r="26" spans="1:8" x14ac:dyDescent="0.25">
      <c r="A26" s="8" t="s">
        <v>29</v>
      </c>
      <c r="B26" s="17" t="s">
        <v>30</v>
      </c>
      <c r="C26" s="10"/>
      <c r="D26" s="10"/>
      <c r="E26" s="10" t="e">
        <f t="shared" si="0"/>
        <v>#DIV/0!</v>
      </c>
      <c r="F26" s="11">
        <f>D26/D67*100</f>
        <v>0</v>
      </c>
      <c r="G26" s="2"/>
      <c r="H26" s="2"/>
    </row>
    <row r="27" spans="1:8" x14ac:dyDescent="0.25">
      <c r="A27" s="21" t="s">
        <v>5</v>
      </c>
      <c r="B27" s="24" t="s">
        <v>31</v>
      </c>
      <c r="C27" s="23">
        <f>SUM(C34+C28)</f>
        <v>74000</v>
      </c>
      <c r="D27" s="23">
        <f>SUM(D34+D28)</f>
        <v>541383.48</v>
      </c>
      <c r="E27" s="44">
        <f t="shared" si="0"/>
        <v>731.59929729729731</v>
      </c>
      <c r="F27" s="45">
        <f>D27/D67*100</f>
        <v>30.265413864659202</v>
      </c>
      <c r="G27" s="2"/>
      <c r="H27" s="2"/>
    </row>
    <row r="28" spans="1:8" x14ac:dyDescent="0.25">
      <c r="A28" s="8" t="s">
        <v>32</v>
      </c>
      <c r="B28" s="17" t="s">
        <v>33</v>
      </c>
      <c r="C28" s="10">
        <f>SUM(C30:C33)</f>
        <v>35000</v>
      </c>
      <c r="D28" s="10">
        <f>SUM(D30:D33)</f>
        <v>40000</v>
      </c>
      <c r="E28" s="10">
        <f t="shared" si="0"/>
        <v>114.28571428571428</v>
      </c>
      <c r="F28" s="11">
        <f>D28/D67*100</f>
        <v>2.2361534832691388</v>
      </c>
      <c r="G28" s="2"/>
      <c r="H28" s="2"/>
    </row>
    <row r="29" spans="1:8" x14ac:dyDescent="0.25">
      <c r="A29" s="25"/>
      <c r="B29" s="26" t="s">
        <v>34</v>
      </c>
      <c r="C29" s="27">
        <f>SUM(C30:C33)</f>
        <v>35000</v>
      </c>
      <c r="D29" s="27">
        <f>SUM(D30:D33)</f>
        <v>40000</v>
      </c>
      <c r="E29" s="42">
        <f t="shared" si="0"/>
        <v>114.28571428571428</v>
      </c>
      <c r="F29" s="43">
        <f>D29/D67*100</f>
        <v>2.2361534832691388</v>
      </c>
      <c r="G29" s="2"/>
      <c r="H29" s="2"/>
    </row>
    <row r="30" spans="1:8" x14ac:dyDescent="0.25">
      <c r="A30" s="12" t="s">
        <v>35</v>
      </c>
      <c r="B30" s="28" t="s">
        <v>37</v>
      </c>
      <c r="C30" s="14">
        <v>17000</v>
      </c>
      <c r="D30" s="14">
        <v>17000</v>
      </c>
      <c r="E30" s="46">
        <f t="shared" si="0"/>
        <v>100</v>
      </c>
      <c r="F30" s="47">
        <f>D30/D67*100</f>
        <v>0.95036523038938403</v>
      </c>
      <c r="G30" s="2"/>
      <c r="H30" s="2"/>
    </row>
    <row r="31" spans="1:8" x14ac:dyDescent="0.25">
      <c r="A31" s="12" t="s">
        <v>36</v>
      </c>
      <c r="B31" s="28" t="s">
        <v>39</v>
      </c>
      <c r="C31" s="14">
        <v>8000</v>
      </c>
      <c r="D31" s="14">
        <v>13000</v>
      </c>
      <c r="E31" s="46">
        <f t="shared" si="0"/>
        <v>162.5</v>
      </c>
      <c r="F31" s="47">
        <f>D31/D67*100</f>
        <v>0.72674988206247004</v>
      </c>
      <c r="G31" s="2"/>
      <c r="H31" s="2"/>
    </row>
    <row r="32" spans="1:8" x14ac:dyDescent="0.25">
      <c r="A32" s="12" t="s">
        <v>38</v>
      </c>
      <c r="B32" s="28" t="s">
        <v>97</v>
      </c>
      <c r="C32" s="14">
        <v>5000</v>
      </c>
      <c r="D32" s="14">
        <v>5000</v>
      </c>
      <c r="E32" s="46">
        <f t="shared" si="0"/>
        <v>100</v>
      </c>
      <c r="F32" s="47"/>
      <c r="G32" s="2"/>
      <c r="H32" s="2"/>
    </row>
    <row r="33" spans="1:8" x14ac:dyDescent="0.25">
      <c r="A33" s="12" t="s">
        <v>40</v>
      </c>
      <c r="B33" s="28" t="s">
        <v>41</v>
      </c>
      <c r="C33" s="14">
        <v>5000</v>
      </c>
      <c r="D33" s="14">
        <v>5000</v>
      </c>
      <c r="E33" s="46">
        <f t="shared" si="0"/>
        <v>100</v>
      </c>
      <c r="F33" s="47">
        <f>D33/D67*100</f>
        <v>0.27951918540864235</v>
      </c>
      <c r="G33" s="2"/>
      <c r="H33" s="2"/>
    </row>
    <row r="34" spans="1:8" ht="23.25" x14ac:dyDescent="0.25">
      <c r="A34" s="8" t="s">
        <v>42</v>
      </c>
      <c r="B34" s="17" t="s">
        <v>43</v>
      </c>
      <c r="C34" s="10">
        <f>SUM(C35:C39)</f>
        <v>39000</v>
      </c>
      <c r="D34" s="10">
        <f>SUM(D35+D36+D39)</f>
        <v>501383.48</v>
      </c>
      <c r="E34" s="10">
        <f t="shared" si="0"/>
        <v>1285.5986666666668</v>
      </c>
      <c r="F34" s="11">
        <f>D34/D67*100</f>
        <v>28.029260381390063</v>
      </c>
      <c r="G34" s="2"/>
      <c r="H34" s="2"/>
    </row>
    <row r="35" spans="1:8" x14ac:dyDescent="0.25">
      <c r="A35" s="29" t="s">
        <v>44</v>
      </c>
      <c r="B35" s="30" t="s">
        <v>45</v>
      </c>
      <c r="C35" s="31">
        <v>27000</v>
      </c>
      <c r="D35" s="31">
        <v>17000</v>
      </c>
      <c r="E35" s="46">
        <f t="shared" si="0"/>
        <v>62.962962962962962</v>
      </c>
      <c r="F35" s="47">
        <f>D35/D67*100</f>
        <v>0.95036523038938403</v>
      </c>
      <c r="G35" s="2"/>
      <c r="H35" s="2"/>
    </row>
    <row r="36" spans="1:8" x14ac:dyDescent="0.25">
      <c r="A36" s="29" t="s">
        <v>46</v>
      </c>
      <c r="B36" s="30" t="s">
        <v>47</v>
      </c>
      <c r="C36" s="31">
        <v>5000</v>
      </c>
      <c r="D36" s="31">
        <f>SUM(D37:D38)</f>
        <v>479383.48</v>
      </c>
      <c r="E36" s="46">
        <f t="shared" si="0"/>
        <v>9587.6695999999993</v>
      </c>
      <c r="F36" s="47">
        <f>D36/D67*100</f>
        <v>26.799375965592038</v>
      </c>
      <c r="G36" s="2"/>
      <c r="H36" s="2"/>
    </row>
    <row r="37" spans="1:8" x14ac:dyDescent="0.25">
      <c r="A37" s="29" t="s">
        <v>115</v>
      </c>
      <c r="B37" s="30" t="s">
        <v>116</v>
      </c>
      <c r="C37" s="31"/>
      <c r="D37" s="31">
        <v>474383.48</v>
      </c>
      <c r="E37" s="46"/>
      <c r="F37" s="47"/>
      <c r="G37" s="2"/>
      <c r="H37" s="2"/>
    </row>
    <row r="38" spans="1:8" x14ac:dyDescent="0.25">
      <c r="A38" s="29" t="s">
        <v>117</v>
      </c>
      <c r="B38" s="30" t="s">
        <v>118</v>
      </c>
      <c r="C38" s="31"/>
      <c r="D38" s="31">
        <v>5000</v>
      </c>
      <c r="E38" s="46"/>
      <c r="F38" s="47"/>
      <c r="G38" s="2"/>
      <c r="H38" s="2"/>
    </row>
    <row r="39" spans="1:8" x14ac:dyDescent="0.25">
      <c r="A39" s="32" t="s">
        <v>48</v>
      </c>
      <c r="B39" s="30" t="s">
        <v>98</v>
      </c>
      <c r="C39" s="31">
        <v>7000</v>
      </c>
      <c r="D39" s="31">
        <v>5000</v>
      </c>
      <c r="E39" s="46"/>
      <c r="F39" s="47"/>
      <c r="G39" s="2"/>
      <c r="H39" s="2"/>
    </row>
    <row r="40" spans="1:8" x14ac:dyDescent="0.25">
      <c r="A40" s="21" t="s">
        <v>7</v>
      </c>
      <c r="B40" s="24" t="s">
        <v>49</v>
      </c>
      <c r="C40" s="23">
        <f>SUM(C41+C43+C46+C47+C48)</f>
        <v>405000</v>
      </c>
      <c r="D40" s="23">
        <f>SUM(D41+D43+D46+D47+D48)</f>
        <v>409402.5</v>
      </c>
      <c r="E40" s="44">
        <f t="shared" si="0"/>
        <v>101.08703703703704</v>
      </c>
      <c r="F40" s="45">
        <f>D40/D67*100</f>
        <v>22.887170660852341</v>
      </c>
      <c r="G40" s="2"/>
      <c r="H40" s="2"/>
    </row>
    <row r="41" spans="1:8" x14ac:dyDescent="0.25">
      <c r="A41" s="8" t="s">
        <v>9</v>
      </c>
      <c r="B41" s="17" t="s">
        <v>50</v>
      </c>
      <c r="C41" s="10">
        <f>SUM(C42)</f>
        <v>15000</v>
      </c>
      <c r="D41" s="10">
        <f>SUM(D42)</f>
        <v>5000</v>
      </c>
      <c r="E41" s="10">
        <f t="shared" si="0"/>
        <v>33.333333333333329</v>
      </c>
      <c r="F41" s="11">
        <f>D41/D67*100</f>
        <v>0.27951918540864235</v>
      </c>
      <c r="G41" s="2"/>
      <c r="H41" s="2"/>
    </row>
    <row r="42" spans="1:8" x14ac:dyDescent="0.25">
      <c r="A42" s="29" t="s">
        <v>51</v>
      </c>
      <c r="B42" s="30" t="s">
        <v>52</v>
      </c>
      <c r="C42" s="31">
        <v>15000</v>
      </c>
      <c r="D42" s="31">
        <v>5000</v>
      </c>
      <c r="E42" s="46">
        <f t="shared" si="0"/>
        <v>33.333333333333329</v>
      </c>
      <c r="F42" s="47">
        <f>D42/D67*100</f>
        <v>0.27951918540864235</v>
      </c>
      <c r="G42" s="2"/>
      <c r="H42" s="2"/>
    </row>
    <row r="43" spans="1:8" x14ac:dyDescent="0.25">
      <c r="A43" s="8" t="s">
        <v>10</v>
      </c>
      <c r="B43" s="17" t="s">
        <v>53</v>
      </c>
      <c r="C43" s="10">
        <f>SUM(C44:C45)</f>
        <v>342000</v>
      </c>
      <c r="D43" s="10">
        <f>SUM(D44:D45)</f>
        <v>359402.5</v>
      </c>
      <c r="E43" s="10">
        <f t="shared" si="0"/>
        <v>105.08845029239767</v>
      </c>
      <c r="F43" s="11">
        <f>D43/D67*100</f>
        <v>20.091978806765916</v>
      </c>
      <c r="G43" s="2"/>
      <c r="H43" s="2"/>
    </row>
    <row r="44" spans="1:8" ht="23.25" x14ac:dyDescent="0.25">
      <c r="A44" s="33" t="s">
        <v>54</v>
      </c>
      <c r="B44" s="30" t="s">
        <v>99</v>
      </c>
      <c r="C44" s="31">
        <v>332000</v>
      </c>
      <c r="D44" s="31">
        <v>349402.5</v>
      </c>
      <c r="E44" s="46">
        <f t="shared" si="0"/>
        <v>105.24171686746988</v>
      </c>
      <c r="F44" s="47">
        <f>D44/D67*100</f>
        <v>19.532940435948632</v>
      </c>
      <c r="G44" s="2"/>
      <c r="H44" s="2"/>
    </row>
    <row r="45" spans="1:8" x14ac:dyDescent="0.25">
      <c r="A45" s="29" t="s">
        <v>55</v>
      </c>
      <c r="B45" s="30" t="s">
        <v>56</v>
      </c>
      <c r="C45" s="31">
        <v>10000</v>
      </c>
      <c r="D45" s="31">
        <v>10000</v>
      </c>
      <c r="E45" s="46">
        <f t="shared" si="0"/>
        <v>100</v>
      </c>
      <c r="F45" s="47">
        <f>D45/D67*100</f>
        <v>0.55903837081728469</v>
      </c>
      <c r="G45" s="2"/>
      <c r="H45" s="2"/>
    </row>
    <row r="46" spans="1:8" x14ac:dyDescent="0.25">
      <c r="A46" s="8" t="s">
        <v>57</v>
      </c>
      <c r="B46" s="17" t="s">
        <v>58</v>
      </c>
      <c r="C46" s="10">
        <v>30000</v>
      </c>
      <c r="D46" s="10">
        <v>27000</v>
      </c>
      <c r="E46" s="10">
        <f t="shared" si="0"/>
        <v>90</v>
      </c>
      <c r="F46" s="11">
        <f>D46/D67*100</f>
        <v>1.5094036012066687</v>
      </c>
      <c r="G46" s="4"/>
      <c r="H46" s="4"/>
    </row>
    <row r="47" spans="1:8" x14ac:dyDescent="0.25">
      <c r="A47" s="8" t="s">
        <v>59</v>
      </c>
      <c r="B47" s="17" t="s">
        <v>60</v>
      </c>
      <c r="C47" s="10">
        <v>15000</v>
      </c>
      <c r="D47" s="10">
        <v>15000</v>
      </c>
      <c r="E47" s="10">
        <f t="shared" si="0"/>
        <v>100</v>
      </c>
      <c r="F47" s="11">
        <f>D47/D67*100</f>
        <v>0.83855755622592698</v>
      </c>
      <c r="G47" s="4"/>
      <c r="H47" s="4"/>
    </row>
    <row r="48" spans="1:8" x14ac:dyDescent="0.25">
      <c r="A48" s="8" t="s">
        <v>61</v>
      </c>
      <c r="B48" s="17" t="s">
        <v>62</v>
      </c>
      <c r="C48" s="10">
        <v>3000</v>
      </c>
      <c r="D48" s="10">
        <v>3000</v>
      </c>
      <c r="E48" s="10">
        <f t="shared" si="0"/>
        <v>100</v>
      </c>
      <c r="F48" s="11">
        <f>D48/D67*100</f>
        <v>0.16771151124518541</v>
      </c>
      <c r="G48" s="4"/>
      <c r="H48" s="4"/>
    </row>
    <row r="49" spans="1:8" x14ac:dyDescent="0.25">
      <c r="A49" s="21" t="s">
        <v>12</v>
      </c>
      <c r="B49" s="24" t="s">
        <v>63</v>
      </c>
      <c r="C49" s="23">
        <f>SUM(C50:C53)</f>
        <v>102000</v>
      </c>
      <c r="D49" s="23">
        <f>SUM(D50:D53)</f>
        <v>263000</v>
      </c>
      <c r="E49" s="44">
        <f t="shared" si="0"/>
        <v>257.84313725490199</v>
      </c>
      <c r="F49" s="45">
        <f>D49/D67*100</f>
        <v>14.702709152494586</v>
      </c>
      <c r="G49" s="2"/>
      <c r="H49" s="2"/>
    </row>
    <row r="50" spans="1:8" x14ac:dyDescent="0.25">
      <c r="A50" s="16" t="s">
        <v>14</v>
      </c>
      <c r="B50" s="17" t="s">
        <v>64</v>
      </c>
      <c r="C50" s="10">
        <v>47000</v>
      </c>
      <c r="D50" s="10">
        <v>190000</v>
      </c>
      <c r="E50" s="10">
        <f t="shared" si="0"/>
        <v>404.25531914893622</v>
      </c>
      <c r="F50" s="11">
        <f>D50/D67*100</f>
        <v>10.62172904552841</v>
      </c>
      <c r="G50" s="2"/>
      <c r="H50" s="2"/>
    </row>
    <row r="51" spans="1:8" x14ac:dyDescent="0.25">
      <c r="A51" s="8" t="s">
        <v>16</v>
      </c>
      <c r="B51" s="17" t="s">
        <v>65</v>
      </c>
      <c r="C51" s="10">
        <v>15000</v>
      </c>
      <c r="D51" s="10">
        <v>13000</v>
      </c>
      <c r="E51" s="10">
        <f t="shared" si="0"/>
        <v>86.666666666666671</v>
      </c>
      <c r="F51" s="11">
        <f>D51/D67*100</f>
        <v>0.72674988206247004</v>
      </c>
      <c r="G51" s="2"/>
      <c r="H51" s="2"/>
    </row>
    <row r="52" spans="1:8" x14ac:dyDescent="0.25">
      <c r="A52" s="8" t="s">
        <v>66</v>
      </c>
      <c r="B52" s="17" t="s">
        <v>67</v>
      </c>
      <c r="C52" s="10">
        <v>25000</v>
      </c>
      <c r="D52" s="10">
        <v>45000</v>
      </c>
      <c r="E52" s="10">
        <f t="shared" si="0"/>
        <v>180</v>
      </c>
      <c r="F52" s="11">
        <f>D52/D67*100</f>
        <v>2.5156726686777811</v>
      </c>
      <c r="G52" s="2"/>
      <c r="H52" s="2"/>
    </row>
    <row r="53" spans="1:8" x14ac:dyDescent="0.25">
      <c r="A53" s="8" t="s">
        <v>68</v>
      </c>
      <c r="B53" s="17" t="s">
        <v>69</v>
      </c>
      <c r="C53" s="10">
        <v>15000</v>
      </c>
      <c r="D53" s="10">
        <v>15000</v>
      </c>
      <c r="E53" s="10">
        <f t="shared" si="0"/>
        <v>100</v>
      </c>
      <c r="F53" s="11">
        <f>D53/D67*100</f>
        <v>0.83855755622592698</v>
      </c>
      <c r="G53" s="2"/>
      <c r="H53" s="2"/>
    </row>
    <row r="54" spans="1:8" x14ac:dyDescent="0.25">
      <c r="A54" s="21" t="s">
        <v>18</v>
      </c>
      <c r="B54" s="24" t="s">
        <v>70</v>
      </c>
      <c r="C54" s="23">
        <f>SUM(C55:C57)</f>
        <v>40000</v>
      </c>
      <c r="D54" s="23">
        <f>SUM(D55:D57)</f>
        <v>45000</v>
      </c>
      <c r="E54" s="44">
        <f t="shared" si="0"/>
        <v>112.5</v>
      </c>
      <c r="F54" s="45">
        <f>D54/D67*100</f>
        <v>2.5156726686777811</v>
      </c>
      <c r="G54" s="2"/>
      <c r="H54" s="2"/>
    </row>
    <row r="55" spans="1:8" x14ac:dyDescent="0.25">
      <c r="A55" s="16" t="s">
        <v>71</v>
      </c>
      <c r="B55" s="17" t="s">
        <v>72</v>
      </c>
      <c r="C55" s="10">
        <v>15000</v>
      </c>
      <c r="D55" s="10">
        <v>15000</v>
      </c>
      <c r="E55" s="10">
        <f t="shared" si="0"/>
        <v>100</v>
      </c>
      <c r="F55" s="11">
        <f>D55/D67*100</f>
        <v>0.83855755622592698</v>
      </c>
      <c r="G55" s="2"/>
      <c r="H55" s="2"/>
    </row>
    <row r="56" spans="1:8" ht="23.25" x14ac:dyDescent="0.25">
      <c r="A56" s="16" t="s">
        <v>73</v>
      </c>
      <c r="B56" s="17" t="s">
        <v>74</v>
      </c>
      <c r="C56" s="10">
        <v>15000</v>
      </c>
      <c r="D56" s="10">
        <v>15000</v>
      </c>
      <c r="E56" s="10">
        <f t="shared" si="0"/>
        <v>100</v>
      </c>
      <c r="F56" s="11">
        <f>D56/D67*100</f>
        <v>0.83855755622592698</v>
      </c>
      <c r="G56" s="2"/>
      <c r="H56" s="2"/>
    </row>
    <row r="57" spans="1:8" x14ac:dyDescent="0.25">
      <c r="A57" s="8" t="s">
        <v>75</v>
      </c>
      <c r="B57" s="17" t="s">
        <v>76</v>
      </c>
      <c r="C57" s="10">
        <v>10000</v>
      </c>
      <c r="D57" s="10">
        <v>15000</v>
      </c>
      <c r="E57" s="10">
        <f t="shared" si="0"/>
        <v>150</v>
      </c>
      <c r="F57" s="11">
        <f t="shared" ref="F57" si="1">D57/D67*100</f>
        <v>0.83855755622592698</v>
      </c>
      <c r="G57" s="2"/>
      <c r="H57" s="2"/>
    </row>
    <row r="58" spans="1:8" x14ac:dyDescent="0.25">
      <c r="A58" s="21" t="s">
        <v>20</v>
      </c>
      <c r="B58" s="24" t="s">
        <v>77</v>
      </c>
      <c r="C58" s="23">
        <f>SUM(C59:C63)</f>
        <v>35000</v>
      </c>
      <c r="D58" s="23">
        <f>SUM(D59:D63)</f>
        <v>40000</v>
      </c>
      <c r="E58" s="44">
        <f t="shared" si="0"/>
        <v>114.28571428571428</v>
      </c>
      <c r="F58" s="45">
        <f>D58/D67*100</f>
        <v>2.2361534832691388</v>
      </c>
      <c r="G58" s="2"/>
      <c r="H58" s="2"/>
    </row>
    <row r="59" spans="1:8" x14ac:dyDescent="0.25">
      <c r="A59" s="8" t="s">
        <v>78</v>
      </c>
      <c r="B59" s="17" t="s">
        <v>79</v>
      </c>
      <c r="C59" s="10">
        <v>10000</v>
      </c>
      <c r="D59" s="10">
        <v>10000</v>
      </c>
      <c r="E59" s="10">
        <f t="shared" si="0"/>
        <v>100</v>
      </c>
      <c r="F59" s="11">
        <f>D59/D67*100</f>
        <v>0.55903837081728469</v>
      </c>
      <c r="G59" s="2"/>
      <c r="H59" s="2"/>
    </row>
    <row r="60" spans="1:8" x14ac:dyDescent="0.25">
      <c r="A60" s="8" t="s">
        <v>80</v>
      </c>
      <c r="B60" s="17" t="s">
        <v>81</v>
      </c>
      <c r="C60" s="10">
        <v>5000</v>
      </c>
      <c r="D60" s="10">
        <v>5000</v>
      </c>
      <c r="E60" s="10">
        <f t="shared" si="0"/>
        <v>100</v>
      </c>
      <c r="F60" s="11">
        <f>D60/D67*100</f>
        <v>0.27951918540864235</v>
      </c>
      <c r="G60" s="2"/>
      <c r="H60" s="2"/>
    </row>
    <row r="61" spans="1:8" x14ac:dyDescent="0.25">
      <c r="A61" s="8" t="s">
        <v>82</v>
      </c>
      <c r="B61" s="17" t="s">
        <v>83</v>
      </c>
      <c r="C61" s="10">
        <v>5000</v>
      </c>
      <c r="D61" s="10">
        <v>5000</v>
      </c>
      <c r="E61" s="10">
        <f t="shared" si="0"/>
        <v>100</v>
      </c>
      <c r="F61" s="11">
        <f>D61/D67*100</f>
        <v>0.27951918540864235</v>
      </c>
      <c r="G61" s="2"/>
      <c r="H61" s="2"/>
    </row>
    <row r="62" spans="1:8" ht="23.25" x14ac:dyDescent="0.25">
      <c r="A62" s="8" t="s">
        <v>84</v>
      </c>
      <c r="B62" s="17" t="s">
        <v>85</v>
      </c>
      <c r="C62" s="10">
        <v>10000</v>
      </c>
      <c r="D62" s="10">
        <v>15000</v>
      </c>
      <c r="E62" s="10">
        <f t="shared" si="0"/>
        <v>150</v>
      </c>
      <c r="F62" s="11">
        <f>D62/D67*100</f>
        <v>0.83855755622592698</v>
      </c>
      <c r="G62" s="2"/>
      <c r="H62" s="2"/>
    </row>
    <row r="63" spans="1:8" x14ac:dyDescent="0.25">
      <c r="A63" s="16" t="s">
        <v>86</v>
      </c>
      <c r="B63" s="17" t="s">
        <v>87</v>
      </c>
      <c r="C63" s="10">
        <v>5000</v>
      </c>
      <c r="D63" s="10">
        <v>5000</v>
      </c>
      <c r="E63" s="10">
        <f t="shared" si="0"/>
        <v>100</v>
      </c>
      <c r="F63" s="11">
        <f>D63/D67*100</f>
        <v>0.27951918540864235</v>
      </c>
      <c r="G63" s="2"/>
      <c r="H63" s="2"/>
    </row>
    <row r="64" spans="1:8" x14ac:dyDescent="0.25">
      <c r="A64" s="21" t="s">
        <v>88</v>
      </c>
      <c r="B64" s="24" t="s">
        <v>89</v>
      </c>
      <c r="C64" s="23">
        <f>SUM(C65)</f>
        <v>5000</v>
      </c>
      <c r="D64" s="23">
        <f>SUM(D65)</f>
        <v>5000</v>
      </c>
      <c r="E64" s="44">
        <f t="shared" si="0"/>
        <v>100</v>
      </c>
      <c r="F64" s="45">
        <f>D64/D67*100</f>
        <v>0.27951918540864235</v>
      </c>
      <c r="G64" s="2"/>
      <c r="H64" s="2"/>
    </row>
    <row r="65" spans="1:8" ht="23.25" x14ac:dyDescent="0.25">
      <c r="A65" s="16" t="s">
        <v>90</v>
      </c>
      <c r="B65" s="17" t="s">
        <v>91</v>
      </c>
      <c r="C65" s="10">
        <v>5000</v>
      </c>
      <c r="D65" s="10">
        <v>5000</v>
      </c>
      <c r="E65" s="10">
        <f t="shared" si="0"/>
        <v>100</v>
      </c>
      <c r="F65" s="11">
        <f>D65/D67*100</f>
        <v>0.27951918540864235</v>
      </c>
      <c r="G65" s="2"/>
      <c r="H65" s="2"/>
    </row>
    <row r="66" spans="1:8" ht="22.5" x14ac:dyDescent="0.25">
      <c r="A66" s="34" t="s">
        <v>92</v>
      </c>
      <c r="B66" s="35" t="s">
        <v>95</v>
      </c>
      <c r="C66" s="23">
        <v>5000</v>
      </c>
      <c r="D66" s="23">
        <v>5000</v>
      </c>
      <c r="E66" s="44">
        <f t="shared" si="0"/>
        <v>100</v>
      </c>
      <c r="F66" s="45">
        <f>D66/D67*100</f>
        <v>0.27951918540864235</v>
      </c>
      <c r="G66" s="2"/>
      <c r="H66" s="2"/>
    </row>
    <row r="67" spans="1:8" x14ac:dyDescent="0.25">
      <c r="A67" s="18"/>
      <c r="B67" s="19" t="s">
        <v>93</v>
      </c>
      <c r="C67" s="20">
        <f>SUM(C66+C64+C58+C54+C49+C40+C27+C23)</f>
        <v>1146000</v>
      </c>
      <c r="D67" s="20">
        <f>SUM(D66+D64+D58+D54+D49+D40+D27+D23)</f>
        <v>1788785.98</v>
      </c>
      <c r="E67" s="40">
        <f t="shared" si="0"/>
        <v>156.0895270506108</v>
      </c>
      <c r="F67" s="41">
        <f>D67/D67*100</f>
        <v>100</v>
      </c>
      <c r="G67" s="2"/>
      <c r="H67" s="2"/>
    </row>
    <row r="68" spans="1:8" ht="45.75" x14ac:dyDescent="0.25">
      <c r="A68" s="36"/>
      <c r="B68" s="37" t="s">
        <v>94</v>
      </c>
      <c r="C68" s="38"/>
      <c r="D68" s="38"/>
      <c r="E68" s="38"/>
      <c r="F68" s="39"/>
      <c r="G68" s="2"/>
      <c r="H68" s="2"/>
    </row>
    <row r="69" spans="1:8" x14ac:dyDescent="0.25">
      <c r="B69" t="s">
        <v>101</v>
      </c>
      <c r="D69" t="str">
        <f>IF(D21=D67,"DA","NE")</f>
        <v>DA</v>
      </c>
    </row>
  </sheetData>
  <mergeCells count="1">
    <mergeCell ref="A1:F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Rujana</dc:creator>
  <cp:lastModifiedBy>Rujana</cp:lastModifiedBy>
  <cp:lastPrinted>2016-02-25T11:02:55Z</cp:lastPrinted>
  <dcterms:created xsi:type="dcterms:W3CDTF">2014-10-23T11:34:16Z</dcterms:created>
  <dcterms:modified xsi:type="dcterms:W3CDTF">2016-10-24T12:30:26Z</dcterms:modified>
</cp:coreProperties>
</file>